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7" activeTab="11"/>
  </bookViews>
  <sheets>
    <sheet name="Table 6" sheetId="1" r:id="rId1"/>
    <sheet name="Table 7" sheetId="2" r:id="rId2"/>
    <sheet name="Table 8" sheetId="3" r:id="rId3"/>
    <sheet name="Table 9" sheetId="4" r:id="rId4"/>
    <sheet name="Table 10 LCC" sheetId="5" r:id="rId5"/>
    <sheet name="Table 11 LCC" sheetId="6" r:id="rId6"/>
    <sheet name="Tables 12-13 LCC" sheetId="7" r:id="rId7"/>
    <sheet name="Tables 14-15 EQU" sheetId="8" r:id="rId8"/>
    <sheet name="Table 16 EQU" sheetId="9" r:id="rId9"/>
    <sheet name="Tables 17-18 MCH" sheetId="10" r:id="rId10"/>
    <sheet name="Table 19 MCH" sheetId="11" r:id="rId11"/>
    <sheet name="Tables 20-22 LCR " sheetId="12" r:id="rId12"/>
  </sheets>
  <definedNames>
    <definedName name="_xlnm.Print_Area" localSheetId="4">'Table 10 LCC'!$A$1:$M$32</definedName>
    <definedName name="_xlnm.Print_Area" localSheetId="10">'Table 19 MCH'!$A$1:$H$41</definedName>
    <definedName name="Z_254288FA_B860_45B9_9E13_9ECCC9BB2C9C_.wvu.PrintArea" localSheetId="4" hidden="1">'Table 10 LCC'!$A$1:$I$46</definedName>
    <definedName name="Z_254288FA_B860_45B9_9E13_9ECCC9BB2C9C_.wvu.PrintArea" localSheetId="5" hidden="1">'Table 11 LCC'!$A$1:$G$53</definedName>
    <definedName name="Z_254288FA_B860_45B9_9E13_9ECCC9BB2C9C_.wvu.PrintArea" localSheetId="8" hidden="1">'Table 16 EQU'!$A$1:$H$36</definedName>
    <definedName name="Z_254288FA_B860_45B9_9E13_9ECCC9BB2C9C_.wvu.PrintArea" localSheetId="10" hidden="1">'Table 19 MCH'!$A$1:$G$42</definedName>
    <definedName name="Z_254288FA_B860_45B9_9E13_9ECCC9BB2C9C_.wvu.PrintArea" localSheetId="2" hidden="1">'Table 8'!$A$1:$L$58</definedName>
    <definedName name="Z_254288FA_B860_45B9_9E13_9ECCC9BB2C9C_.wvu.PrintArea" localSheetId="6" hidden="1">'Tables 12-13 LCC'!$A$1:$J$38</definedName>
    <definedName name="Z_254288FA_B860_45B9_9E13_9ECCC9BB2C9C_.wvu.PrintArea" localSheetId="7" hidden="1">'Tables 14-15 EQU'!$A$1:$M$57</definedName>
    <definedName name="Z_254288FA_B860_45B9_9E13_9ECCC9BB2C9C_.wvu.PrintArea" localSheetId="9" hidden="1">'Tables 17-18 MCH'!$A$1:$I$62</definedName>
    <definedName name="Z_254288FA_B860_45B9_9E13_9ECCC9BB2C9C_.wvu.PrintArea" localSheetId="11" hidden="1">'Tables 20-22 LCR '!$A$1:$I$53</definedName>
    <definedName name="Z_254288FA_B860_45B9_9E13_9ECCC9BB2C9C_.wvu.Rows" localSheetId="5" hidden="1">'Table 11 LCC'!$36:$36,'Table 11 LCC'!#REF!</definedName>
    <definedName name="Z_2B1EA557_BD23_4810_992C_1B77748D4372_.wvu.PrintArea" localSheetId="4" hidden="1">'Table 10 LCC'!$A$1:$I$32</definedName>
    <definedName name="Z_2B1EA557_BD23_4810_992C_1B77748D4372_.wvu.Rows" localSheetId="5" hidden="1">'Table 11 LCC'!$36:$36</definedName>
    <definedName name="Z_2C769B6C_C576_485D_8889_7D10603B8A4B_.wvu.PrintArea" localSheetId="4" hidden="1">'Table 10 LCC'!$A$1:$I$46</definedName>
    <definedName name="Z_2C769B6C_C576_485D_8889_7D10603B8A4B_.wvu.PrintArea" localSheetId="5" hidden="1">'Table 11 LCC'!$A$1:$G$53</definedName>
    <definedName name="Z_2C769B6C_C576_485D_8889_7D10603B8A4B_.wvu.PrintArea" localSheetId="8" hidden="1">'Table 16 EQU'!$A$1:$H$36</definedName>
    <definedName name="Z_2C769B6C_C576_485D_8889_7D10603B8A4B_.wvu.PrintArea" localSheetId="10" hidden="1">'Table 19 MCH'!$A$1:$G$42</definedName>
    <definedName name="Z_2C769B6C_C576_485D_8889_7D10603B8A4B_.wvu.PrintArea" localSheetId="2" hidden="1">'Table 8'!$A$1:$L$58</definedName>
    <definedName name="Z_2C769B6C_C576_485D_8889_7D10603B8A4B_.wvu.PrintArea" localSheetId="6" hidden="1">'Tables 12-13 LCC'!$A$1:$J$38</definedName>
    <definedName name="Z_2C769B6C_C576_485D_8889_7D10603B8A4B_.wvu.PrintArea" localSheetId="7" hidden="1">'Tables 14-15 EQU'!$A$1:$M$57</definedName>
    <definedName name="Z_2C769B6C_C576_485D_8889_7D10603B8A4B_.wvu.PrintArea" localSheetId="9" hidden="1">'Tables 17-18 MCH'!$A$1:$I$62</definedName>
    <definedName name="Z_2C769B6C_C576_485D_8889_7D10603B8A4B_.wvu.PrintArea" localSheetId="11" hidden="1">'Tables 20-22 LCR '!$A$1:$I$53</definedName>
    <definedName name="Z_2C769B6C_C576_485D_8889_7D10603B8A4B_.wvu.Rows" localSheetId="5" hidden="1">'Table 11 LCC'!$36:$36,'Table 11 LCC'!#REF!</definedName>
    <definedName name="Z_5D0D490B_C500_4ACE_B533_98336BF0F5E9_.wvu.PrintArea" localSheetId="4" hidden="1">'Table 10 LCC'!$A$1:$I$46</definedName>
    <definedName name="Z_5D0D490B_C500_4ACE_B533_98336BF0F5E9_.wvu.PrintArea" localSheetId="5" hidden="1">'Table 11 LCC'!$A$1:$G$53</definedName>
    <definedName name="Z_5D0D490B_C500_4ACE_B533_98336BF0F5E9_.wvu.PrintArea" localSheetId="8" hidden="1">'Table 16 EQU'!$A$1:$H$36</definedName>
    <definedName name="Z_5D0D490B_C500_4ACE_B533_98336BF0F5E9_.wvu.PrintArea" localSheetId="10" hidden="1">'Table 19 MCH'!$A$1:$G$42</definedName>
    <definedName name="Z_5D0D490B_C500_4ACE_B533_98336BF0F5E9_.wvu.PrintArea" localSheetId="2" hidden="1">'Table 8'!$A$1:$L$58</definedName>
    <definedName name="Z_5D0D490B_C500_4ACE_B533_98336BF0F5E9_.wvu.PrintArea" localSheetId="6" hidden="1">'Tables 12-13 LCC'!$A$1:$J$38</definedName>
    <definedName name="Z_5D0D490B_C500_4ACE_B533_98336BF0F5E9_.wvu.PrintArea" localSheetId="7" hidden="1">'Tables 14-15 EQU'!$A$1:$M$57</definedName>
    <definedName name="Z_5D0D490B_C500_4ACE_B533_98336BF0F5E9_.wvu.PrintArea" localSheetId="9" hidden="1">'Tables 17-18 MCH'!$A$1:$I$62</definedName>
    <definedName name="Z_5D0D490B_C500_4ACE_B533_98336BF0F5E9_.wvu.PrintArea" localSheetId="11" hidden="1">'Tables 20-22 LCR '!$A$1:$I$53</definedName>
    <definedName name="Z_5D0D490B_C500_4ACE_B533_98336BF0F5E9_.wvu.Rows" localSheetId="5" hidden="1">'Table 11 LCC'!$36:$36,'Table 11 LCC'!#REF!</definedName>
    <definedName name="Z_6194E82F_359A_4C85_A461_A13345A79427_.wvu.PrintArea" localSheetId="4" hidden="1">'Table 10 LCC'!$A$1:$I$32</definedName>
    <definedName name="Z_6194E82F_359A_4C85_A461_A13345A79427_.wvu.Rows" localSheetId="5" hidden="1">'Table 11 LCC'!$36:$36</definedName>
    <definedName name="Z_7AED6B8D_3C12_4444_AE0A_7EC5738ECF57_.wvu.PrintArea" localSheetId="4" hidden="1">'Table 10 LCC'!$A$1:$I$32</definedName>
    <definedName name="Z_7AED6B8D_3C12_4444_AE0A_7EC5738ECF57_.wvu.Rows" localSheetId="5" hidden="1">'Table 11 LCC'!$36:$36</definedName>
  </definedNames>
  <calcPr fullCalcOnLoad="1"/>
</workbook>
</file>

<file path=xl/comments1.xml><?xml version="1.0" encoding="utf-8"?>
<comments xmlns="http://schemas.openxmlformats.org/spreadsheetml/2006/main">
  <authors>
    <author>j2richar</author>
  </authors>
  <commentList>
    <comment ref="L24" authorId="0">
      <text>
        <r>
          <rPr>
            <b/>
            <sz val="8"/>
            <rFont val="Tahoma"/>
            <family val="0"/>
          </rPr>
          <t>j2richar:</t>
        </r>
        <r>
          <rPr>
            <sz val="8"/>
            <rFont val="Tahoma"/>
            <family val="0"/>
          </rPr>
          <t xml:space="preserve">
See Table 23</t>
        </r>
      </text>
    </comment>
    <comment ref="J24" authorId="0">
      <text>
        <r>
          <rPr>
            <b/>
            <sz val="8"/>
            <rFont val="Tahoma"/>
            <family val="0"/>
          </rPr>
          <t>j2richar:</t>
        </r>
        <r>
          <rPr>
            <sz val="8"/>
            <rFont val="Tahoma"/>
            <family val="0"/>
          </rPr>
          <t xml:space="preserve">
See Table 23
</t>
        </r>
      </text>
    </comment>
  </commentList>
</comments>
</file>

<file path=xl/sharedStrings.xml><?xml version="1.0" encoding="utf-8"?>
<sst xmlns="http://schemas.openxmlformats.org/spreadsheetml/2006/main" count="469" uniqueCount="281">
  <si>
    <t>For the three months ended</t>
  </si>
  <si>
    <t>For the six months ended</t>
  </si>
  <si>
    <t>June 30,</t>
  </si>
  <si>
    <t>March 31</t>
  </si>
  <si>
    <t>(Millions of dollars)</t>
  </si>
  <si>
    <t>Ethylene, Co-Products &amp; Derivatives</t>
  </si>
  <si>
    <t>PO &amp; Related Products</t>
  </si>
  <si>
    <t>Inorganic Chemicals</t>
  </si>
  <si>
    <t>Refining</t>
  </si>
  <si>
    <t>Operating income:</t>
  </si>
  <si>
    <t xml:space="preserve">PO &amp; Related Products </t>
  </si>
  <si>
    <t xml:space="preserve">Inorganic Chemicals </t>
  </si>
  <si>
    <t>Depreciation and amortization:</t>
  </si>
  <si>
    <t>Capital expenditures:</t>
  </si>
  <si>
    <t xml:space="preserve"> </t>
  </si>
  <si>
    <t>(a)</t>
  </si>
  <si>
    <t xml:space="preserve">See Table 8 for a reconciliation of segment information for the three months and six months ended June 30, 2006 and 2005 and for the three </t>
  </si>
  <si>
    <t>months ended March 31, 2006 to consolidated Lyondell financial information.  The Refining information presented above represents operating</t>
  </si>
  <si>
    <t>(b)</t>
  </si>
  <si>
    <t>Sales include sales to affiliates and intersegment sales.</t>
  </si>
  <si>
    <t>(c)</t>
  </si>
  <si>
    <t xml:space="preserve">Includes an $8 million charge for the three months ended March 31, 2006 and six months ended June 30, 2006 representing reimbursement to </t>
  </si>
  <si>
    <t>Lyondell of legal fees and expenses paid by Lyondell on behalf of LCR related to the settlement.</t>
  </si>
  <si>
    <t>(d)</t>
  </si>
  <si>
    <t>See Table 9 for reconciliation of segment EBITDA to net income.</t>
  </si>
  <si>
    <t xml:space="preserve"> Ethylene and derivatives (pounds) </t>
  </si>
  <si>
    <t xml:space="preserve">      Polyethylene included above (pounds) </t>
  </si>
  <si>
    <t xml:space="preserve"> Co-products, nonaromatic (pounds)</t>
  </si>
  <si>
    <t xml:space="preserve"> Aromatics (gallons)</t>
  </si>
  <si>
    <t xml:space="preserve"> PO and derivatives (pounds) </t>
  </si>
  <si>
    <t xml:space="preserve"> Co-products:</t>
  </si>
  <si>
    <t xml:space="preserve">      Styrene monomer (pounds) </t>
  </si>
  <si>
    <t xml:space="preserve">      MTBE and other TBA derivatives (gallons)</t>
  </si>
  <si>
    <t xml:space="preserve">    Gasoline</t>
  </si>
  <si>
    <t xml:space="preserve">    Diesel and heating oil</t>
  </si>
  <si>
    <t xml:space="preserve">    Jet fuel</t>
  </si>
  <si>
    <t xml:space="preserve">    Aromatics</t>
  </si>
  <si>
    <t xml:space="preserve">    Other refined products</t>
  </si>
  <si>
    <t xml:space="preserve">        Total refined products volumes</t>
  </si>
  <si>
    <t>Refinery Runs</t>
  </si>
  <si>
    <t>Crude processing rates (thousand barrels per day)</t>
  </si>
  <si>
    <t xml:space="preserve">    Crude Supply Agreement</t>
  </si>
  <si>
    <t xml:space="preserve">    Other crude oil</t>
  </si>
  <si>
    <t xml:space="preserve">        Total crude oil</t>
  </si>
  <si>
    <t>Sales volumes include sales to affiliates and intersegment sales.</t>
  </si>
  <si>
    <t>Table 8 - Reconciliation of Segment Information to Consolidated Lyondell Financial Information</t>
  </si>
  <si>
    <t xml:space="preserve">Sales and </t>
  </si>
  <si>
    <t>other</t>
  </si>
  <si>
    <t>Depreciation</t>
  </si>
  <si>
    <t>operating</t>
  </si>
  <si>
    <t>Operating</t>
  </si>
  <si>
    <t>and</t>
  </si>
  <si>
    <t>Capital</t>
  </si>
  <si>
    <t>revenues</t>
  </si>
  <si>
    <t>income (loss)</t>
  </si>
  <si>
    <t>amortization</t>
  </si>
  <si>
    <t>expenditures</t>
  </si>
  <si>
    <t>For the three months ended June 30, 2006:</t>
  </si>
  <si>
    <t>Segment Data</t>
  </si>
  <si>
    <t xml:space="preserve">   Ethylene, Co-Products &amp; Derivatives</t>
  </si>
  <si>
    <t xml:space="preserve">   PO &amp; Related Products</t>
  </si>
  <si>
    <t xml:space="preserve">   Inorganic Chemicals</t>
  </si>
  <si>
    <t>Total</t>
  </si>
  <si>
    <t>For the six months ended June 30, 2006:</t>
  </si>
  <si>
    <t>For the three months ended March 31, 2006:</t>
  </si>
  <si>
    <t>For the three months ended June 30, 2005:</t>
  </si>
  <si>
    <t>For the six months ended June 30, 2005:</t>
  </si>
  <si>
    <t xml:space="preserve">Includes elimination of intersegment transactions and items not allocated to segments.  </t>
  </si>
  <si>
    <t>Table 9 - Reconciliation of Segment EBITDA to Net Income</t>
  </si>
  <si>
    <t>LYONDELL</t>
  </si>
  <si>
    <t>Segment EBITDA:</t>
  </si>
  <si>
    <t>Other</t>
  </si>
  <si>
    <t>Add:</t>
  </si>
  <si>
    <t>Deduct:</t>
  </si>
  <si>
    <t xml:space="preserve">    Depreciation and amortization</t>
  </si>
  <si>
    <t xml:space="preserve">    Interest expense, net</t>
  </si>
  <si>
    <t xml:space="preserve">    Intercompany profit elimination</t>
  </si>
  <si>
    <t xml:space="preserve">    Purchased in process R&amp;D</t>
  </si>
  <si>
    <t xml:space="preserve">    Debt prepayment premiums and charges</t>
  </si>
  <si>
    <t>Lyondell net income</t>
  </si>
  <si>
    <t xml:space="preserve">financial information.  </t>
  </si>
  <si>
    <t>(Millions of dollars, except per share data)</t>
  </si>
  <si>
    <t xml:space="preserve">Sales and other operating revenues </t>
  </si>
  <si>
    <t>Cost of sales</t>
  </si>
  <si>
    <t>Charges related to toluene diisocyanate plant</t>
  </si>
  <si>
    <t xml:space="preserve">Selling, general and administrative expenses </t>
  </si>
  <si>
    <t>Research and development expenses</t>
  </si>
  <si>
    <t>Gain on sale of assets</t>
  </si>
  <si>
    <t>Purchased in-process research and development</t>
  </si>
  <si>
    <t xml:space="preserve">    Operating income</t>
  </si>
  <si>
    <t>Income from equity investment in LCR</t>
  </si>
  <si>
    <t>Interest expense, net</t>
  </si>
  <si>
    <t>Other income (expense), net</t>
  </si>
  <si>
    <t xml:space="preserve">    Income before income taxes </t>
  </si>
  <si>
    <t>Provision for income taxes</t>
  </si>
  <si>
    <t>Net income</t>
  </si>
  <si>
    <t>Basic earnings per share:</t>
  </si>
  <si>
    <t>Diluted earnings per share:</t>
  </si>
  <si>
    <t xml:space="preserve">     Basic</t>
  </si>
  <si>
    <t xml:space="preserve">     Diluted</t>
  </si>
  <si>
    <t>Adjustments:</t>
  </si>
  <si>
    <t xml:space="preserve">     Depreciation and amortization</t>
  </si>
  <si>
    <t xml:space="preserve">     Charges related to toluene diisocyanate plant</t>
  </si>
  <si>
    <t xml:space="preserve">     Equity investments -</t>
  </si>
  <si>
    <t xml:space="preserve">          Amounts included in net income</t>
  </si>
  <si>
    <t xml:space="preserve">          Distributions of earnings </t>
  </si>
  <si>
    <t xml:space="preserve">     Deferred income taxes</t>
  </si>
  <si>
    <t xml:space="preserve">     Purchased in-process research and development</t>
  </si>
  <si>
    <t xml:space="preserve">     Debt prepayment charges and premiums</t>
  </si>
  <si>
    <t xml:space="preserve">     Gain on sale of equity interest</t>
  </si>
  <si>
    <t>Changes in assets and liabilities:</t>
  </si>
  <si>
    <t xml:space="preserve">     Accounts receivable</t>
  </si>
  <si>
    <t xml:space="preserve">     Inventories</t>
  </si>
  <si>
    <t xml:space="preserve">     Accounts payable  </t>
  </si>
  <si>
    <t xml:space="preserve">          Cash provided by operating activities  </t>
  </si>
  <si>
    <t>Expenditures for property, plant and equipment</t>
  </si>
  <si>
    <t>Distributions from affiliates in excess of earnings</t>
  </si>
  <si>
    <t>Contributions and advances to affiliates</t>
  </si>
  <si>
    <t>Cash received in acquisition of Millennium</t>
  </si>
  <si>
    <t>Cash received in acquisition of Equistar</t>
  </si>
  <si>
    <t>Proceeds from sale of equity interest</t>
  </si>
  <si>
    <t>Issuance of long-term debt</t>
  </si>
  <si>
    <t>Dividends paid</t>
  </si>
  <si>
    <t>Proceeds from stock option exercises</t>
  </si>
  <si>
    <t xml:space="preserve">Other </t>
  </si>
  <si>
    <t xml:space="preserve">          Cash used in financing activities</t>
  </si>
  <si>
    <t>Effect of exchange rate changes on cash</t>
  </si>
  <si>
    <t>Increase (decrease) in cash and cash equivalents</t>
  </si>
  <si>
    <t>Table 12 - Lyondell Unaudited Balance Sheet Information</t>
  </si>
  <si>
    <t>December 31,</t>
  </si>
  <si>
    <t>Cash and cash equivalents</t>
  </si>
  <si>
    <t>Accounts receivable, net</t>
  </si>
  <si>
    <t>Inventories</t>
  </si>
  <si>
    <t>Prepaid expenses and other current assets</t>
  </si>
  <si>
    <t>Deferred tax assets</t>
  </si>
  <si>
    <t xml:space="preserve">    Total current assets</t>
  </si>
  <si>
    <t>Property, plant and equipment, net</t>
  </si>
  <si>
    <t>Investments and long-term receivables:</t>
  </si>
  <si>
    <t xml:space="preserve">    Investment in PO joint ventures             </t>
  </si>
  <si>
    <t xml:space="preserve">    Investment in and receivable from LCR</t>
  </si>
  <si>
    <t xml:space="preserve">    Other investments and long-term receivables</t>
  </si>
  <si>
    <t>Goodwill, net</t>
  </si>
  <si>
    <t>Other assets, net</t>
  </si>
  <si>
    <t xml:space="preserve">    Total assets</t>
  </si>
  <si>
    <t>Current maturities of long-term debt</t>
  </si>
  <si>
    <t>Accounts payable</t>
  </si>
  <si>
    <t>Accrued liabilities</t>
  </si>
  <si>
    <t xml:space="preserve">    Total current liabilities</t>
  </si>
  <si>
    <t>Long-term debt</t>
  </si>
  <si>
    <t>Other liabilities</t>
  </si>
  <si>
    <t>Deferred income taxes</t>
  </si>
  <si>
    <t>Minority interest</t>
  </si>
  <si>
    <t xml:space="preserve">    at June 30, 2006 and December 31, 2005, respectively)</t>
  </si>
  <si>
    <t xml:space="preserve">    Total liabilities and stockholders' equity</t>
  </si>
  <si>
    <t>Table 13 - Lyondell Selected Equity Investment Activity</t>
  </si>
  <si>
    <t>For the six</t>
  </si>
  <si>
    <t>For the twelve</t>
  </si>
  <si>
    <t>months ended</t>
  </si>
  <si>
    <t>2006</t>
  </si>
  <si>
    <t>2005</t>
  </si>
  <si>
    <t>Investment in LCR, beginning of period</t>
  </si>
  <si>
    <t>Cash distributions from LCR</t>
  </si>
  <si>
    <t>Cash contributions to LCR</t>
  </si>
  <si>
    <t xml:space="preserve">     Investment in LCR, end of period</t>
  </si>
  <si>
    <t>Investment in and receivable from LCR</t>
  </si>
  <si>
    <t>Investment in LCR</t>
  </si>
  <si>
    <t>LCR note receivable</t>
  </si>
  <si>
    <t>LCR interest receivable</t>
  </si>
  <si>
    <t xml:space="preserve">    Total</t>
  </si>
  <si>
    <t xml:space="preserve">on a 100% basis for Equistar, Millennium and LCR.  </t>
  </si>
  <si>
    <t>Selling, general and administrative expenses</t>
  </si>
  <si>
    <t>Gain on sale of asset</t>
  </si>
  <si>
    <t>Other expense</t>
  </si>
  <si>
    <t>Represents information for Equistar on a stand-alone basis and does not reflect purchase accounting adjustments.</t>
  </si>
  <si>
    <t xml:space="preserve">Sales and other operating revenues include sales to affiliates.  </t>
  </si>
  <si>
    <t>As a partnership, Equistar is not subject to federal income taxes.</t>
  </si>
  <si>
    <r>
      <t xml:space="preserve">Table 15 - Equistar Unaudited Balance Sheet Information </t>
    </r>
    <r>
      <rPr>
        <b/>
        <vertAlign val="superscript"/>
        <sz val="8.5"/>
        <rFont val="Arial"/>
        <family val="2"/>
      </rPr>
      <t>(a)</t>
    </r>
  </si>
  <si>
    <t>Investments</t>
  </si>
  <si>
    <t>Other liabilities and deferred revenues</t>
  </si>
  <si>
    <t>Partners' capital</t>
  </si>
  <si>
    <t xml:space="preserve">    Total liabilities and partners' capital</t>
  </si>
  <si>
    <r>
      <t>Table 16 - Equistar Unaudited Cash Flow Information</t>
    </r>
    <r>
      <rPr>
        <b/>
        <vertAlign val="superscript"/>
        <sz val="8.5"/>
        <rFont val="Arial"/>
        <family val="2"/>
      </rPr>
      <t xml:space="preserve"> (a)</t>
    </r>
  </si>
  <si>
    <t xml:space="preserve">     Deferred maintenance turnaround expenditures</t>
  </si>
  <si>
    <t xml:space="preserve">     Deferred revenues</t>
  </si>
  <si>
    <t xml:space="preserve">     Gain on sale of asset</t>
  </si>
  <si>
    <t xml:space="preserve">     Accounts receivable </t>
  </si>
  <si>
    <t xml:space="preserve">          Cash provided by operating activities</t>
  </si>
  <si>
    <t>Proceeds from sale of asset</t>
  </si>
  <si>
    <t xml:space="preserve">          Cash used in investing activities</t>
  </si>
  <si>
    <t>Repayment of long-term debt</t>
  </si>
  <si>
    <t>Distributions to owners</t>
  </si>
  <si>
    <t>Asset impairments</t>
  </si>
  <si>
    <t>Combination costs</t>
  </si>
  <si>
    <t>Reorganization and other costs</t>
  </si>
  <si>
    <t xml:space="preserve">    Operating income </t>
  </si>
  <si>
    <t xml:space="preserve">    Income (loss) before equity investment, minority interest and income taxes</t>
  </si>
  <si>
    <t xml:space="preserve">Income from equity investment in Equistar  </t>
  </si>
  <si>
    <t xml:space="preserve">    Income before income taxes and minority interest</t>
  </si>
  <si>
    <t>Provision for (benefit from) income taxes</t>
  </si>
  <si>
    <t xml:space="preserve">    Income before minority interest</t>
  </si>
  <si>
    <t xml:space="preserve">Net income </t>
  </si>
  <si>
    <t xml:space="preserve">Represents information for Millennium on a stand-alone basis and does not reflect purchase accounting adjustments.  </t>
  </si>
  <si>
    <t xml:space="preserve">Interest income (expense), net, for the three and six months ended June 30, 2006 included net credits of $49 million and $31 million, respectively, and a charge of </t>
  </si>
  <si>
    <t>$18 million in the three months ended March 31, 2006 related to prior years' income tax issues.</t>
  </si>
  <si>
    <t xml:space="preserve">Accounts receivable, net </t>
  </si>
  <si>
    <t>Investments in Equistar</t>
  </si>
  <si>
    <t>Goodwill</t>
  </si>
  <si>
    <t>Stockholder's equity (deficit)</t>
  </si>
  <si>
    <t xml:space="preserve">    (100,000,000 shares authorized; 66,135,186 shares outstanding</t>
  </si>
  <si>
    <t xml:space="preserve">      at June 30, 2006 and December 31, 2005)</t>
  </si>
  <si>
    <t xml:space="preserve">    Total liabilities and stockholder's equity</t>
  </si>
  <si>
    <t>Represents information for Millennium on a stand-alone basis and does not reflect purchase accounting adjustments.</t>
  </si>
  <si>
    <t xml:space="preserve">     Asset impairments</t>
  </si>
  <si>
    <t xml:space="preserve">     Equity investment in Equistar -</t>
  </si>
  <si>
    <t>Distributions from Equistar in excess of earnings</t>
  </si>
  <si>
    <t>Proceeds from sales of assets</t>
  </si>
  <si>
    <t>Contribution from Lyondell</t>
  </si>
  <si>
    <t>Proceeds from exercise of stock options</t>
  </si>
  <si>
    <t>Distributions to minority interests</t>
  </si>
  <si>
    <t xml:space="preserve">     Operating income</t>
  </si>
  <si>
    <t xml:space="preserve">     Income before income taxes</t>
  </si>
  <si>
    <t>See Table 9 for reconciliation of LCR's net income to EBITDA.</t>
  </si>
  <si>
    <t>Total current assets</t>
  </si>
  <si>
    <t>Other current liabilities</t>
  </si>
  <si>
    <t>Loans payable to partners</t>
  </si>
  <si>
    <t xml:space="preserve">Other liabilities </t>
  </si>
  <si>
    <t xml:space="preserve">    Total liabilities and partners' capital </t>
  </si>
  <si>
    <t>Cash flow from operations</t>
  </si>
  <si>
    <t>Capital expenditures</t>
  </si>
  <si>
    <t>Depreciation and amortization</t>
  </si>
  <si>
    <r>
      <t xml:space="preserve">Table 6 - Selected Unaudited Segment Financial Information </t>
    </r>
    <r>
      <rPr>
        <b/>
        <vertAlign val="superscript"/>
        <sz val="9"/>
        <color indexed="8"/>
        <rFont val="Arial"/>
        <family val="2"/>
      </rPr>
      <t>(a)</t>
    </r>
  </si>
  <si>
    <r>
      <t xml:space="preserve">Sales and other operating revenues: </t>
    </r>
    <r>
      <rPr>
        <vertAlign val="superscript"/>
        <sz val="10"/>
        <color indexed="8"/>
        <rFont val="Arial"/>
        <family val="2"/>
      </rPr>
      <t>(b)</t>
    </r>
  </si>
  <si>
    <r>
      <t xml:space="preserve">Refining </t>
    </r>
    <r>
      <rPr>
        <vertAlign val="superscript"/>
        <sz val="10"/>
        <color indexed="8"/>
        <rFont val="Arial"/>
        <family val="2"/>
      </rPr>
      <t>(c)</t>
    </r>
  </si>
  <si>
    <r>
      <t xml:space="preserve">EBITDA: </t>
    </r>
    <r>
      <rPr>
        <b/>
        <vertAlign val="superscript"/>
        <sz val="10"/>
        <color indexed="8"/>
        <rFont val="Arial"/>
        <family val="2"/>
      </rPr>
      <t>(d)</t>
    </r>
  </si>
  <si>
    <r>
      <t>Inorganic Chemicals</t>
    </r>
    <r>
      <rPr>
        <vertAlign val="superscript"/>
        <sz val="10"/>
        <color indexed="8"/>
        <rFont val="Arial"/>
        <family val="2"/>
      </rPr>
      <t xml:space="preserve"> </t>
    </r>
  </si>
  <si>
    <r>
      <t xml:space="preserve">Table 7 - Selected Segment Sales Volumes </t>
    </r>
    <r>
      <rPr>
        <b/>
        <vertAlign val="superscript"/>
        <sz val="9"/>
        <color indexed="8"/>
        <rFont val="Arial"/>
        <family val="2"/>
      </rPr>
      <t>(a) (b)</t>
    </r>
  </si>
  <si>
    <r>
      <t>Ethylene, Co-Products and Derivatives</t>
    </r>
    <r>
      <rPr>
        <sz val="10"/>
        <rFont val="Arial"/>
        <family val="2"/>
      </rPr>
      <t xml:space="preserve"> (in millions)</t>
    </r>
  </si>
  <si>
    <r>
      <t>PO and Related Products</t>
    </r>
    <r>
      <rPr>
        <sz val="10"/>
        <rFont val="Arial"/>
        <family val="2"/>
      </rPr>
      <t xml:space="preserve"> (in millions)</t>
    </r>
  </si>
  <si>
    <r>
      <t>Inorganic Chemicals</t>
    </r>
    <r>
      <rPr>
        <sz val="10"/>
        <rFont val="Arial"/>
        <family val="2"/>
      </rPr>
      <t xml:space="preserve"> (thousand metric tons)</t>
    </r>
  </si>
  <si>
    <r>
      <t xml:space="preserve"> TiO</t>
    </r>
    <r>
      <rPr>
        <vertAlign val="subscript"/>
        <sz val="10"/>
        <color indexed="8"/>
        <rFont val="Arial"/>
        <family val="2"/>
      </rPr>
      <t>2</t>
    </r>
  </si>
  <si>
    <r>
      <t>Refined products</t>
    </r>
    <r>
      <rPr>
        <sz val="10"/>
        <rFont val="Arial"/>
        <family val="2"/>
      </rPr>
      <t xml:space="preserve"> (thousand barrels per day)</t>
    </r>
  </si>
  <si>
    <r>
      <t xml:space="preserve">   Other</t>
    </r>
    <r>
      <rPr>
        <vertAlign val="superscript"/>
        <sz val="10"/>
        <color indexed="8"/>
        <rFont val="Arial"/>
        <family val="2"/>
      </rPr>
      <t xml:space="preserve"> (a)</t>
    </r>
  </si>
  <si>
    <r>
      <t>Refining EBITDA</t>
    </r>
    <r>
      <rPr>
        <b/>
        <vertAlign val="superscript"/>
        <sz val="10"/>
        <color indexed="8"/>
        <rFont val="Arial"/>
        <family val="2"/>
      </rPr>
      <t xml:space="preserve"> (a)</t>
    </r>
  </si>
  <si>
    <r>
      <t xml:space="preserve">Table 10 - Lyondell Unaudited Income Statement Information </t>
    </r>
  </si>
  <si>
    <r>
      <t>Weighted average shares (in millions)</t>
    </r>
    <r>
      <rPr>
        <sz val="10"/>
        <color indexed="8"/>
        <rFont val="Arial"/>
        <family val="2"/>
      </rPr>
      <t>:</t>
    </r>
  </si>
  <si>
    <r>
      <t xml:space="preserve">Table 11 - Lyondell Unaudited Cash Flow Information </t>
    </r>
    <r>
      <rPr>
        <b/>
        <vertAlign val="superscript"/>
        <sz val="9"/>
        <color indexed="8"/>
        <rFont val="Arial"/>
        <family val="2"/>
      </rPr>
      <t>(a)</t>
    </r>
  </si>
  <si>
    <r>
      <t xml:space="preserve">Repayment of long-term debt </t>
    </r>
    <r>
      <rPr>
        <vertAlign val="superscript"/>
        <sz val="10"/>
        <color indexed="8"/>
        <rFont val="Arial"/>
        <family val="2"/>
      </rPr>
      <t>(a)</t>
    </r>
  </si>
  <si>
    <r>
      <t>Table 14 - Equistar Unaudited Income Statement Information</t>
    </r>
    <r>
      <rPr>
        <b/>
        <vertAlign val="superscript"/>
        <sz val="9"/>
        <color indexed="8"/>
        <rFont val="Arial"/>
        <family val="2"/>
      </rPr>
      <t xml:space="preserve"> (a)</t>
    </r>
  </si>
  <si>
    <r>
      <t xml:space="preserve">Sales and other operating revenues </t>
    </r>
    <r>
      <rPr>
        <vertAlign val="superscript"/>
        <sz val="10"/>
        <color indexed="8"/>
        <rFont val="Arial"/>
        <family val="2"/>
      </rPr>
      <t>(b)</t>
    </r>
  </si>
  <si>
    <r>
      <t xml:space="preserve">Net income </t>
    </r>
    <r>
      <rPr>
        <vertAlign val="superscript"/>
        <sz val="10"/>
        <color indexed="8"/>
        <rFont val="Arial"/>
        <family val="2"/>
      </rPr>
      <t>(c)</t>
    </r>
  </si>
  <si>
    <r>
      <t>Table 17 - Millennium Unaudited Income Statement Information</t>
    </r>
    <r>
      <rPr>
        <b/>
        <vertAlign val="superscript"/>
        <sz val="9"/>
        <color indexed="8"/>
        <rFont val="Arial"/>
        <family val="2"/>
      </rPr>
      <t xml:space="preserve"> (a)</t>
    </r>
  </si>
  <si>
    <r>
      <t xml:space="preserve">Net income </t>
    </r>
    <r>
      <rPr>
        <vertAlign val="superscript"/>
        <sz val="10"/>
        <rFont val="Arial"/>
        <family val="2"/>
      </rPr>
      <t xml:space="preserve"> </t>
    </r>
  </si>
  <si>
    <r>
      <t xml:space="preserve">EBITDA 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</t>
    </r>
  </si>
  <si>
    <t xml:space="preserve">    Charges related to impairment of assets</t>
  </si>
  <si>
    <t xml:space="preserve">    Income taxes</t>
  </si>
  <si>
    <t>LCR net income</t>
  </si>
  <si>
    <t xml:space="preserve">     Gain on sale of assets</t>
  </si>
  <si>
    <t>Proceeds from sale of assets</t>
  </si>
  <si>
    <t>Lyondell's share of LCR net income</t>
  </si>
  <si>
    <t>The Refining information presented above represents the historical operating results of LCR on a 100% basis.</t>
  </si>
  <si>
    <t xml:space="preserve">    Income from equity investment in LCR</t>
  </si>
  <si>
    <t>Income (loss) from other equity investments</t>
  </si>
  <si>
    <t>Decrease in cash and cash equivalents</t>
  </si>
  <si>
    <t>results of LCR on a 100% basis.  See Tables 20 through 22 for additional LCR financial information.</t>
  </si>
  <si>
    <t xml:space="preserve">The Refining information presented represents the historical operating results of LCR on a 100% basis.  See Table 20 for additional LCR </t>
  </si>
  <si>
    <t>Other, net</t>
  </si>
  <si>
    <r>
      <t>Stockholders' equity (247,856,254 and 247,050,234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shares outstanding </t>
    </r>
  </si>
  <si>
    <t>Tables 14 through 22 represent additional financial information</t>
  </si>
  <si>
    <r>
      <t xml:space="preserve">Table 18 - Millennium Unaudited Balance Sheet Information </t>
    </r>
    <r>
      <rPr>
        <b/>
        <vertAlign val="superscript"/>
        <sz val="8.5"/>
        <rFont val="Arial"/>
        <family val="2"/>
      </rPr>
      <t>(a)</t>
    </r>
  </si>
  <si>
    <r>
      <t>Table 19 - Millennium Unaudited Cash Flow Information</t>
    </r>
    <r>
      <rPr>
        <b/>
        <vertAlign val="superscript"/>
        <sz val="8.5"/>
        <rFont val="Arial"/>
        <family val="2"/>
      </rPr>
      <t xml:space="preserve"> (a)</t>
    </r>
  </si>
  <si>
    <t>Table 20 - LCR Unaudited Income Statement Information</t>
  </si>
  <si>
    <t>Amounts reflected represent Texas state income tax.   As a partnership, LCR is not subject to federal income taxes.</t>
  </si>
  <si>
    <t>Table 21 - LCR Unaudited Balance Sheet Information</t>
  </si>
  <si>
    <r>
      <t xml:space="preserve">Sales and other operating revenues  </t>
    </r>
    <r>
      <rPr>
        <vertAlign val="superscript"/>
        <sz val="10"/>
        <rFont val="Arial"/>
        <family val="2"/>
      </rPr>
      <t>(a)</t>
    </r>
  </si>
  <si>
    <t>Table 22 - LCR Unaudited Cash Flow Information</t>
  </si>
  <si>
    <t xml:space="preserve">    Provision for income taxes</t>
  </si>
  <si>
    <t xml:space="preserve">       and $17 million, respectively.</t>
  </si>
  <si>
    <t>(a)  Includes prepayment premiums in the six months ended June 30, 2006 and 2005 of $9 million</t>
  </si>
  <si>
    <r>
      <t xml:space="preserve">Sales and other operating revenues </t>
    </r>
    <r>
      <rPr>
        <vertAlign val="superscript"/>
        <sz val="10"/>
        <rFont val="Arial"/>
        <family val="2"/>
      </rPr>
      <t xml:space="preserve"> (b)</t>
    </r>
  </si>
  <si>
    <r>
      <t xml:space="preserve">Interest income (expense), net </t>
    </r>
    <r>
      <rPr>
        <vertAlign val="superscript"/>
        <sz val="10"/>
        <rFont val="Arial"/>
        <family val="2"/>
      </rPr>
      <t>(c)</t>
    </r>
  </si>
  <si>
    <r>
      <t xml:space="preserve">Provision for income taxes  </t>
    </r>
    <r>
      <rPr>
        <vertAlign val="superscript"/>
        <sz val="10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</si>
</sst>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#,##0_);\(&quot;$&quot;\ \ #,##0\)"/>
    <numFmt numFmtId="165" formatCode="&quot;$&quot;\ \ \ \ \ #,##0_);\(&quot;$&quot;\ \ \ \ \ #,##0\)"/>
    <numFmt numFmtId="166" formatCode="&quot;$&quot;\ \ \ \ \ \ #,##0_);&quot;$&quot;\ \ \ \ \ \(#,##0\)"/>
    <numFmt numFmtId="167" formatCode="&quot;$&quot;\ \ \ \ #,###.00_);\(&quot;$&quot;\ \ \ \ #,###.00\)"/>
    <numFmt numFmtId="168" formatCode="&quot;$&quot;\ \ \ \ \ #,###.00_);&quot;$&quot;\ \ \ \ \ \(#,###.00\)"/>
    <numFmt numFmtId="169" formatCode="&quot;$&quot;\ \ #,##0\ ;\(&quot;$&quot;\ \ #,##0\)"/>
    <numFmt numFmtId="170" formatCode="&quot;$&quot;\ \ \ \ #,##0_);\(&quot;$&quot;\ \ \ \ #,##0\)"/>
    <numFmt numFmtId="171" formatCode="&quot;$&quot;\ \ \ #,##0_);\(&quot;$&quot;\ \ \ #,##0\)"/>
    <numFmt numFmtId="172" formatCode="&quot;$&quot;\ \ \ \ \ #,##0_);\(&quot;$&quot;#,##0\)"/>
    <numFmt numFmtId="173" formatCode="###0"/>
    <numFmt numFmtId="174" formatCode="_(&quot;$&quot;\ \ \ \ \ \ \ \ \ \ \ \ \ \ \ #,##0_);_(&quot;$&quot;\ \ \ \ \ \ \ \ \ \ \ \ \ \ \ \(#,##0\);_(&quot;$&quot;\ \ \ \ \ \ \ \ \ \ &quot;-&quot;_);_(@_)"/>
    <numFmt numFmtId="175" formatCode="&quot;$&quot;\ \ \ \ \ \ \ \ \ \ \ \ #,##0\ ;\(&quot;$&quot;\ \ \ \ \ \ \ \ \ \ \ \ #,##0\)"/>
    <numFmt numFmtId="176" formatCode="&quot;$&quot;\ \ \ \ \ #,##0\ ;\(&quot;$&quot;\ \ \ \ \ #,##0\)"/>
    <numFmt numFmtId="177" formatCode="#,##0\ ;\(#,##0\)"/>
    <numFmt numFmtId="178" formatCode="&quot;$&quot;\ \ \ \ \ \ \ \ #,##0_);\(&quot;$&quot;\ \ \ \ \ \ \ \ #,##0\)"/>
    <numFmt numFmtId="179" formatCode="&quot;$&quot;\ \ \ \ \ \ \ \ \ \ \ #,##0\ ;\(&quot;$&quot;\ \ \ \ \ \ \ \ \ \ \ #,##0\)"/>
    <numFmt numFmtId="180" formatCode="&quot;$&quot;\ \ \ \ #,##0\ ;\(&quot;$&quot;\ \ \ \ #,##0\)"/>
    <numFmt numFmtId="181" formatCode="\ &quot;$&quot;\ \ \ \ \ \ \ \ #,##0\ ;\(&quot;$&quot;\ \ \ \ \ \ \ \ #,##0\)"/>
    <numFmt numFmtId="182" formatCode="\ &quot;$&quot;\ \ \ \ \ #,##0\ ;\(&quot;$&quot;\ \ \ \ \ #,##0\)"/>
    <numFmt numFmtId="183" formatCode="&quot;$&quot;\ \ \ \ \ \ \ \ \ \ #,##0_);\(&quot;$&quot;\ \ \ \ \ \ \ \ \ \ #,##0\)"/>
    <numFmt numFmtId="184" formatCode="&quot;$&quot;\ \ \ \ \ \ \ \ \ #,##0_);\(&quot;$&quot;\ \ \ \ \ \ \ \ \ #,##0\)"/>
    <numFmt numFmtId="185" formatCode="&quot;$&quot;\ \ \ \ \ \ \ \ \ \ \ #,##0_);\(&quot;$&quot;\ \ \ \ \ \ \ \ \ \ \ #,##0\)"/>
    <numFmt numFmtId="186" formatCode="&quot;$&quot;\ \ \ \ \ \ \ \ \ \ \ \ #,##0_);\(&quot;$&quot;\ \ \ \ \ \ \ \ \ \ \ \ #,##0\)"/>
    <numFmt numFmtId="187" formatCode="&quot;$&quot;\ \ \ \ \ \ \ #,##0\ ;\(&quot;$&quot;\ \ \ \ \ \ \ \ #,##0\)"/>
    <numFmt numFmtId="188" formatCode="&quot;$&quot;\ \ \ \ \ \ #,##0\ ;\(&quot;$&quot;\ \ \ \ \ \ \ #,##0\)"/>
    <numFmt numFmtId="189" formatCode="&quot;$&quot;\ \ \ \ \ \ \ #,##0_);\(&quot;$&quot;\ \ \ \ \ \ \ #,##0\)"/>
    <numFmt numFmtId="190" formatCode="&quot;$&quot;\ \ \ \ \ \ #,##0_);\(&quot;$&quot;\ \ \ \ \ \ #,##0\)"/>
    <numFmt numFmtId="191" formatCode="&quot;$&quot;\ \ \ \ \ \ \ \ #,##0_);\(&quot;$&quot;\ \ \ \ \ \ \ #,##0\)"/>
    <numFmt numFmtId="192" formatCode="&quot;$&quot;\ \ \ \ \ \ #,##0_);\(&quot;$&quot;#,##0\)"/>
    <numFmt numFmtId="193" formatCode="&quot;$&quot;\ \ \ \ \ \ \ \ #,##0\ ;\(&quot;$&quot;\ \ \ \ \ \ \ \ #,##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_(* #,##0.0_);_(* \(#,##0.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\ \ #,##0_);\(\ \ #,##0\)"/>
    <numFmt numFmtId="200" formatCode="mmmm\-yy"/>
    <numFmt numFmtId="201" formatCode="_(* #,##0.000_);_(* \(#,##0.000\);_(* &quot;-&quot;??_);_(@_)"/>
    <numFmt numFmtId="202" formatCode="_(* #,##0.0000_);_(* \(#,##0.0000\);_(* &quot;-&quot;??_);_(@_)"/>
    <numFmt numFmtId="203" formatCode="0.0"/>
    <numFmt numFmtId="204" formatCode="_(&quot;$&quot;* #,##0.0000_);_(&quot;$&quot;* \(#,##0.0000\);_(&quot;$&quot;* &quot;-&quot;??_);_(@_)"/>
    <numFmt numFmtId="205" formatCode="_(* #,##0.0_);_(* \(#,##0.0\);_(* &quot;-&quot;?_);_(@_)"/>
    <numFmt numFmtId="206" formatCode="_(&quot;$&quot;* #,##0.00000_);_(&quot;$&quot;* \(#,##0.00000\);_(&quot;$&quot;* &quot;-&quot;??_);_(@_)"/>
    <numFmt numFmtId="207" formatCode="_(* #,##0.0000_);_(* \(#,##0.0000\);_(* &quot;-&quot;????_);_(@_)"/>
    <numFmt numFmtId="208" formatCode="_(* #,##0.000_);_(* \(#,##0.000\);_(* &quot;-&quot;???_);_(@_)"/>
    <numFmt numFmtId="209" formatCode="[$-409]dddd\,\ mmmm\ dd\,\ yyyy"/>
    <numFmt numFmtId="210" formatCode="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09]h:mm:ss\ AM/PM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2"/>
      <name val="Arial"/>
      <family val="2"/>
    </font>
    <font>
      <vertAlign val="subscript"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4"/>
      <color indexed="8"/>
      <name val="Arial"/>
      <family val="2"/>
    </font>
    <font>
      <b/>
      <vertAlign val="superscript"/>
      <sz val="8.5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49" fontId="8" fillId="0" borderId="1" xfId="15" applyNumberFormat="1" applyFont="1" applyFill="1" applyBorder="1" applyAlignment="1">
      <alignment/>
    </xf>
    <xf numFmtId="49" fontId="8" fillId="0" borderId="1" xfId="15" applyNumberFormat="1" applyFont="1" applyFill="1" applyBorder="1" applyAlignment="1">
      <alignment/>
    </xf>
    <xf numFmtId="197" fontId="8" fillId="0" borderId="1" xfId="15" applyNumberFormat="1" applyFont="1" applyFill="1" applyBorder="1" applyAlignment="1">
      <alignment/>
    </xf>
    <xf numFmtId="197" fontId="9" fillId="0" borderId="1" xfId="15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49" fontId="8" fillId="0" borderId="0" xfId="15" applyNumberFormat="1" applyFont="1" applyFill="1" applyBorder="1" applyAlignment="1">
      <alignment/>
    </xf>
    <xf numFmtId="49" fontId="8" fillId="0" borderId="0" xfId="15" applyNumberFormat="1" applyFont="1" applyFill="1" applyBorder="1" applyAlignment="1">
      <alignment/>
    </xf>
    <xf numFmtId="197" fontId="8" fillId="0" borderId="0" xfId="15" applyNumberFormat="1" applyFont="1" applyFill="1" applyBorder="1" applyAlignment="1">
      <alignment/>
    </xf>
    <xf numFmtId="197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15" applyNumberFormat="1" applyFont="1" applyFill="1" applyBorder="1" applyAlignment="1">
      <alignment/>
    </xf>
    <xf numFmtId="197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97" fontId="9" fillId="0" borderId="0" xfId="15" applyNumberFormat="1" applyFont="1" applyFill="1" applyAlignment="1">
      <alignment/>
    </xf>
    <xf numFmtId="195" fontId="9" fillId="0" borderId="0" xfId="17" applyNumberFormat="1" applyFont="1" applyFill="1" applyAlignment="1">
      <alignment/>
    </xf>
    <xf numFmtId="197" fontId="13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49" fontId="9" fillId="0" borderId="0" xfId="15" applyNumberFormat="1" applyFont="1" applyFill="1" applyAlignment="1">
      <alignment/>
    </xf>
    <xf numFmtId="197" fontId="9" fillId="0" borderId="0" xfId="15" applyNumberFormat="1" applyFont="1" applyFill="1" applyAlignment="1" quotePrefix="1">
      <alignment/>
    </xf>
    <xf numFmtId="197" fontId="0" fillId="0" borderId="0" xfId="15" applyNumberFormat="1" applyFont="1" applyFill="1" applyBorder="1" applyAlignment="1">
      <alignment/>
    </xf>
    <xf numFmtId="197" fontId="9" fillId="0" borderId="0" xfId="15" applyNumberFormat="1" applyFont="1" applyFill="1" applyBorder="1" applyAlignment="1">
      <alignment/>
    </xf>
    <xf numFmtId="195" fontId="9" fillId="0" borderId="0" xfId="17" applyNumberFormat="1" applyFont="1" applyFill="1" applyBorder="1" applyAlignment="1">
      <alignment/>
    </xf>
    <xf numFmtId="49" fontId="8" fillId="0" borderId="0" xfId="15" applyNumberFormat="1" applyFont="1" applyFill="1" applyAlignment="1" quotePrefix="1">
      <alignment horizontal="left"/>
    </xf>
    <xf numFmtId="197" fontId="8" fillId="0" borderId="0" xfId="15" applyNumberFormat="1" applyFont="1" applyFill="1" applyAlignment="1">
      <alignment/>
    </xf>
    <xf numFmtId="195" fontId="8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49" fontId="1" fillId="0" borderId="0" xfId="15" applyNumberFormat="1" applyFont="1" applyFill="1" applyAlignment="1">
      <alignment horizontal="left"/>
    </xf>
    <xf numFmtId="197" fontId="0" fillId="0" borderId="0" xfId="15" applyNumberFormat="1" applyFont="1" applyFill="1" applyAlignment="1">
      <alignment horizontal="left"/>
    </xf>
    <xf numFmtId="195" fontId="0" fillId="0" borderId="0" xfId="17" applyNumberFormat="1" applyFont="1" applyFill="1" applyBorder="1" applyAlignment="1">
      <alignment/>
    </xf>
    <xf numFmtId="49" fontId="9" fillId="0" borderId="0" xfId="15" applyNumberFormat="1" applyFont="1" applyFill="1" applyAlignment="1">
      <alignment/>
    </xf>
    <xf numFmtId="197" fontId="0" fillId="0" borderId="0" xfId="15" applyNumberFormat="1" applyFont="1" applyFill="1" applyBorder="1" applyAlignment="1">
      <alignment horizontal="left"/>
    </xf>
    <xf numFmtId="49" fontId="8" fillId="0" borderId="0" xfId="0" applyNumberFormat="1" applyFont="1" applyFill="1" applyAlignment="1" quotePrefix="1">
      <alignment horizontal="left"/>
    </xf>
    <xf numFmtId="49" fontId="9" fillId="0" borderId="1" xfId="0" applyNumberFormat="1" applyFont="1" applyFill="1" applyBorder="1" applyAlignment="1">
      <alignment/>
    </xf>
    <xf numFmtId="49" fontId="9" fillId="0" borderId="1" xfId="15" applyNumberFormat="1" applyFont="1" applyFill="1" applyBorder="1" applyAlignment="1">
      <alignment/>
    </xf>
    <xf numFmtId="197" fontId="9" fillId="0" borderId="1" xfId="15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49" fontId="9" fillId="0" borderId="0" xfId="15" applyNumberFormat="1" applyFont="1" applyFill="1" applyAlignment="1">
      <alignment horizontal="left"/>
    </xf>
    <xf numFmtId="49" fontId="9" fillId="0" borderId="0" xfId="0" applyNumberFormat="1" applyFont="1" applyFill="1" applyAlignment="1" quotePrefix="1">
      <alignment horizontal="center"/>
    </xf>
    <xf numFmtId="49" fontId="0" fillId="0" borderId="0" xfId="0" applyNumberFormat="1" applyFont="1" applyFill="1" applyAlignment="1" quotePrefix="1">
      <alignment/>
    </xf>
    <xf numFmtId="49" fontId="9" fillId="0" borderId="0" xfId="15" applyNumberFormat="1" applyFont="1" applyFill="1" applyAlignment="1" quotePrefix="1">
      <alignment horizontal="left"/>
    </xf>
    <xf numFmtId="49" fontId="9" fillId="0" borderId="0" xfId="15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49" fontId="8" fillId="0" borderId="0" xfId="15" applyNumberFormat="1" applyFont="1" applyFill="1" applyAlignment="1">
      <alignment/>
    </xf>
    <xf numFmtId="197" fontId="8" fillId="0" borderId="0" xfId="15" applyNumberFormat="1" applyFont="1" applyAlignment="1">
      <alignment/>
    </xf>
    <xf numFmtId="0" fontId="17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9" fillId="0" borderId="0" xfId="0" applyNumberFormat="1" applyFont="1" applyFill="1" applyAlignment="1" quotePrefix="1">
      <alignment horizontal="left"/>
    </xf>
    <xf numFmtId="197" fontId="13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97" fontId="0" fillId="0" borderId="0" xfId="15" applyNumberFormat="1" applyFont="1" applyFill="1" applyAlignment="1">
      <alignment/>
    </xf>
    <xf numFmtId="49" fontId="9" fillId="0" borderId="0" xfId="0" applyNumberFormat="1" applyFont="1" applyAlignment="1" quotePrefix="1">
      <alignment/>
    </xf>
    <xf numFmtId="197" fontId="9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15" applyNumberFormat="1" applyFont="1" applyFill="1" applyAlignment="1">
      <alignment/>
    </xf>
    <xf numFmtId="197" fontId="0" fillId="0" borderId="0" xfId="15" applyNumberFormat="1" applyFont="1" applyFill="1" applyAlignment="1">
      <alignment/>
    </xf>
    <xf numFmtId="197" fontId="0" fillId="0" borderId="0" xfId="15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 quotePrefix="1">
      <alignment/>
    </xf>
    <xf numFmtId="0" fontId="1" fillId="0" borderId="0" xfId="0" applyFont="1" applyFill="1" applyAlignment="1" quotePrefix="1">
      <alignment/>
    </xf>
    <xf numFmtId="37" fontId="16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6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97" fontId="10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195" fontId="9" fillId="0" borderId="0" xfId="17" applyNumberFormat="1" applyFont="1" applyFill="1" applyAlignment="1">
      <alignment/>
    </xf>
    <xf numFmtId="195" fontId="0" fillId="0" borderId="3" xfId="17" applyNumberFormat="1" applyFont="1" applyFill="1" applyBorder="1" applyAlignment="1">
      <alignment/>
    </xf>
    <xf numFmtId="195" fontId="0" fillId="0" borderId="0" xfId="17" applyNumberFormat="1" applyFont="1" applyFill="1" applyAlignment="1">
      <alignment/>
    </xf>
    <xf numFmtId="195" fontId="9" fillId="0" borderId="0" xfId="17" applyNumberFormat="1" applyFont="1" applyFill="1" applyAlignment="1" quotePrefix="1">
      <alignment/>
    </xf>
    <xf numFmtId="49" fontId="8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7" fontId="13" fillId="0" borderId="0" xfId="15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49" fontId="9" fillId="0" borderId="1" xfId="15" applyNumberFormat="1" applyFont="1" applyBorder="1" applyAlignment="1">
      <alignment/>
    </xf>
    <xf numFmtId="197" fontId="9" fillId="0" borderId="1" xfId="15" applyNumberFormat="1" applyFont="1" applyBorder="1" applyAlignment="1">
      <alignment/>
    </xf>
    <xf numFmtId="49" fontId="9" fillId="0" borderId="0" xfId="15" applyNumberFormat="1" applyFont="1" applyBorder="1" applyAlignment="1">
      <alignment/>
    </xf>
    <xf numFmtId="197" fontId="9" fillId="0" borderId="0" xfId="15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49" fontId="9" fillId="0" borderId="0" xfId="17" applyNumberFormat="1" applyFont="1" applyAlignment="1">
      <alignment/>
    </xf>
    <xf numFmtId="49" fontId="9" fillId="0" borderId="0" xfId="17" applyNumberFormat="1" applyFont="1" applyAlignment="1">
      <alignment/>
    </xf>
    <xf numFmtId="195" fontId="9" fillId="0" borderId="0" xfId="17" applyNumberFormat="1" applyFont="1" applyAlignment="1">
      <alignment/>
    </xf>
    <xf numFmtId="195" fontId="9" fillId="0" borderId="0" xfId="17" applyNumberFormat="1" applyFont="1" applyAlignment="1">
      <alignment/>
    </xf>
    <xf numFmtId="197" fontId="9" fillId="0" borderId="0" xfId="15" applyNumberFormat="1" applyFont="1" applyAlignment="1">
      <alignment/>
    </xf>
    <xf numFmtId="49" fontId="9" fillId="0" borderId="0" xfId="15" applyNumberFormat="1" applyFont="1" applyFill="1" applyAlignment="1" quotePrefix="1">
      <alignment/>
    </xf>
    <xf numFmtId="197" fontId="9" fillId="0" borderId="4" xfId="15" applyNumberFormat="1" applyFont="1" applyFill="1" applyBorder="1" applyAlignment="1">
      <alignment/>
    </xf>
    <xf numFmtId="49" fontId="9" fillId="0" borderId="0" xfId="15" applyNumberFormat="1" applyFont="1" applyAlignment="1" quotePrefix="1">
      <alignment horizontal="left"/>
    </xf>
    <xf numFmtId="197" fontId="9" fillId="0" borderId="0" xfId="15" applyNumberFormat="1" applyFont="1" applyAlignment="1">
      <alignment/>
    </xf>
    <xf numFmtId="49" fontId="9" fillId="0" borderId="0" xfId="15" applyNumberFormat="1" applyFont="1" applyAlignment="1">
      <alignment horizontal="left"/>
    </xf>
    <xf numFmtId="197" fontId="9" fillId="0" borderId="2" xfId="15" applyNumberFormat="1" applyFont="1" applyFill="1" applyBorder="1" applyAlignment="1">
      <alignment/>
    </xf>
    <xf numFmtId="197" fontId="9" fillId="0" borderId="0" xfId="15" applyNumberFormat="1" applyFont="1" applyAlignment="1" quotePrefix="1">
      <alignment/>
    </xf>
    <xf numFmtId="49" fontId="9" fillId="0" borderId="0" xfId="17" applyNumberFormat="1" applyFont="1" applyAlignment="1" quotePrefix="1">
      <alignment horizontal="left"/>
    </xf>
    <xf numFmtId="195" fontId="9" fillId="0" borderId="0" xfId="17" applyNumberFormat="1" applyFont="1" applyAlignment="1" quotePrefix="1">
      <alignment/>
    </xf>
    <xf numFmtId="195" fontId="9" fillId="0" borderId="5" xfId="17" applyNumberFormat="1" applyFont="1" applyFill="1" applyBorder="1" applyAlignment="1">
      <alignment/>
    </xf>
    <xf numFmtId="44" fontId="9" fillId="0" borderId="0" xfId="17" applyFont="1" applyAlignment="1">
      <alignment/>
    </xf>
    <xf numFmtId="44" fontId="9" fillId="0" borderId="6" xfId="17" applyFont="1" applyFill="1" applyBorder="1" applyAlignment="1">
      <alignment/>
    </xf>
    <xf numFmtId="44" fontId="9" fillId="0" borderId="0" xfId="17" applyFont="1" applyFill="1" applyBorder="1" applyAlignment="1">
      <alignment/>
    </xf>
    <xf numFmtId="44" fontId="9" fillId="0" borderId="0" xfId="17" applyFont="1" applyAlignment="1">
      <alignment/>
    </xf>
    <xf numFmtId="49" fontId="9" fillId="0" borderId="0" xfId="17" applyNumberFormat="1" applyFont="1" applyAlignment="1">
      <alignment horizontal="left"/>
    </xf>
    <xf numFmtId="206" fontId="9" fillId="0" borderId="0" xfId="17" applyNumberFormat="1" applyFont="1" applyFill="1" applyBorder="1" applyAlignment="1">
      <alignment/>
    </xf>
    <xf numFmtId="196" fontId="9" fillId="0" borderId="5" xfId="15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37" fontId="9" fillId="0" borderId="0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37" fontId="9" fillId="0" borderId="1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left"/>
    </xf>
    <xf numFmtId="49" fontId="8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49" fontId="9" fillId="0" borderId="0" xfId="0" applyNumberFormat="1" applyFont="1" applyFill="1" applyBorder="1" applyAlignment="1" quotePrefix="1">
      <alignment horizontal="left"/>
    </xf>
    <xf numFmtId="195" fontId="0" fillId="0" borderId="4" xfId="17" applyNumberFormat="1" applyFont="1" applyFill="1" applyBorder="1" applyAlignment="1">
      <alignment/>
    </xf>
    <xf numFmtId="195" fontId="0" fillId="0" borderId="0" xfId="17" applyNumberFormat="1" applyFont="1" applyFill="1" applyBorder="1" applyAlignment="1">
      <alignment/>
    </xf>
    <xf numFmtId="197" fontId="9" fillId="0" borderId="0" xfId="15" applyNumberFormat="1" applyFont="1" applyFill="1" applyAlignment="1">
      <alignment horizontal="left"/>
    </xf>
    <xf numFmtId="197" fontId="13" fillId="0" borderId="0" xfId="15" applyNumberFormat="1" applyFont="1" applyFill="1" applyBorder="1" applyAlignment="1">
      <alignment/>
    </xf>
    <xf numFmtId="197" fontId="9" fillId="0" borderId="0" xfId="15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 quotePrefix="1">
      <alignment horizontal="left"/>
    </xf>
    <xf numFmtId="197" fontId="8" fillId="0" borderId="0" xfId="15" applyNumberFormat="1" applyFont="1" applyFill="1" applyAlignment="1">
      <alignment/>
    </xf>
    <xf numFmtId="197" fontId="9" fillId="0" borderId="7" xfId="15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97" fontId="13" fillId="0" borderId="2" xfId="15" applyNumberFormat="1" applyFont="1" applyFill="1" applyBorder="1" applyAlignment="1">
      <alignment/>
    </xf>
    <xf numFmtId="197" fontId="9" fillId="0" borderId="2" xfId="15" applyNumberFormat="1" applyFont="1" applyFill="1" applyBorder="1" applyAlignment="1">
      <alignment/>
    </xf>
    <xf numFmtId="197" fontId="9" fillId="0" borderId="0" xfId="15" applyNumberFormat="1" applyFont="1" applyFill="1" applyAlignment="1" quotePrefix="1">
      <alignment horizontal="left"/>
    </xf>
    <xf numFmtId="49" fontId="8" fillId="0" borderId="0" xfId="0" applyNumberFormat="1" applyFont="1" applyAlignment="1">
      <alignment/>
    </xf>
    <xf numFmtId="197" fontId="8" fillId="0" borderId="0" xfId="15" applyNumberFormat="1" applyFont="1" applyAlignment="1">
      <alignment/>
    </xf>
    <xf numFmtId="197" fontId="9" fillId="0" borderId="0" xfId="15" applyNumberFormat="1" applyFont="1" applyFill="1" applyBorder="1" applyAlignment="1">
      <alignment horizontal="fill"/>
    </xf>
    <xf numFmtId="49" fontId="9" fillId="0" borderId="0" xfId="0" applyNumberFormat="1" applyFont="1" applyAlignment="1" quotePrefix="1">
      <alignment horizontal="left"/>
    </xf>
    <xf numFmtId="49" fontId="9" fillId="0" borderId="0" xfId="0" applyNumberFormat="1" applyFont="1" applyBorder="1" applyAlignment="1" quotePrefix="1">
      <alignment/>
    </xf>
    <xf numFmtId="197" fontId="9" fillId="0" borderId="0" xfId="15" applyNumberFormat="1" applyFont="1" applyBorder="1" applyAlignment="1">
      <alignment/>
    </xf>
    <xf numFmtId="197" fontId="9" fillId="0" borderId="2" xfId="15" applyNumberFormat="1" applyFont="1" applyFill="1" applyBorder="1" applyAlignment="1">
      <alignment horizontal="fill"/>
    </xf>
    <xf numFmtId="49" fontId="8" fillId="0" borderId="0" xfId="0" applyNumberFormat="1" applyFont="1" applyAlignment="1" quotePrefix="1">
      <alignment horizontal="left"/>
    </xf>
    <xf numFmtId="197" fontId="8" fillId="0" borderId="0" xfId="15" applyNumberFormat="1" applyFont="1" applyAlignment="1" quotePrefix="1">
      <alignment horizontal="left"/>
    </xf>
    <xf numFmtId="42" fontId="9" fillId="0" borderId="3" xfId="17" applyNumberFormat="1" applyFont="1" applyFill="1" applyBorder="1" applyAlignment="1">
      <alignment/>
    </xf>
    <xf numFmtId="42" fontId="9" fillId="0" borderId="0" xfId="17" applyNumberFormat="1" applyFont="1" applyFill="1" applyBorder="1" applyAlignment="1">
      <alignment/>
    </xf>
    <xf numFmtId="49" fontId="8" fillId="0" borderId="1" xfId="0" applyNumberFormat="1" applyFont="1" applyBorder="1" applyAlignment="1" quotePrefix="1">
      <alignment horizontal="left"/>
    </xf>
    <xf numFmtId="197" fontId="8" fillId="0" borderId="1" xfId="15" applyNumberFormat="1" applyFont="1" applyBorder="1" applyAlignment="1" quotePrefix="1">
      <alignment horizontal="left"/>
    </xf>
    <xf numFmtId="42" fontId="9" fillId="0" borderId="1" xfId="17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197" fontId="8" fillId="0" borderId="0" xfId="15" applyNumberFormat="1" applyFont="1" applyFill="1" applyBorder="1" applyAlignment="1" quotePrefix="1">
      <alignment horizontal="left"/>
    </xf>
    <xf numFmtId="0" fontId="9" fillId="0" borderId="0" xfId="0" applyFont="1" applyFill="1" applyAlignment="1">
      <alignment/>
    </xf>
    <xf numFmtId="195" fontId="9" fillId="0" borderId="0" xfId="17" applyNumberFormat="1" applyFont="1" applyFill="1" applyBorder="1" applyAlignment="1">
      <alignment/>
    </xf>
    <xf numFmtId="195" fontId="13" fillId="0" borderId="0" xfId="17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2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16" fontId="19" fillId="0" borderId="0" xfId="0" applyNumberFormat="1" applyFont="1" applyFill="1" applyBorder="1" applyAlignment="1">
      <alignment horizontal="center"/>
    </xf>
    <xf numFmtId="16" fontId="17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173" fontId="17" fillId="0" borderId="2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97" fontId="9" fillId="0" borderId="4" xfId="15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0" fillId="0" borderId="0" xfId="0" applyNumberFormat="1" applyAlignment="1">
      <alignment/>
    </xf>
    <xf numFmtId="195" fontId="9" fillId="0" borderId="3" xfId="17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Fill="1" applyAlignment="1">
      <alignment horizontal="fill"/>
    </xf>
    <xf numFmtId="197" fontId="0" fillId="0" borderId="4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195" fontId="0" fillId="0" borderId="1" xfId="17" applyNumberFormat="1" applyFont="1" applyFill="1" applyBorder="1" applyAlignment="1">
      <alignment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49" fontId="9" fillId="0" borderId="1" xfId="0" applyNumberFormat="1" applyFont="1" applyFill="1" applyBorder="1" applyAlignment="1" quotePrefix="1">
      <alignment horizontal="left"/>
    </xf>
    <xf numFmtId="0" fontId="9" fillId="0" borderId="1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22" fillId="0" borderId="0" xfId="0" applyFont="1" applyFill="1" applyAlignment="1">
      <alignment/>
    </xf>
    <xf numFmtId="49" fontId="9" fillId="0" borderId="0" xfId="0" applyNumberFormat="1" applyFont="1" applyFill="1" applyAlignment="1" quotePrefix="1">
      <alignment/>
    </xf>
    <xf numFmtId="49" fontId="18" fillId="0" borderId="0" xfId="0" applyNumberFormat="1" applyFont="1" applyFill="1" applyBorder="1" applyAlignment="1">
      <alignment horizontal="left"/>
    </xf>
    <xf numFmtId="15" fontId="10" fillId="0" borderId="2" xfId="0" applyNumberFormat="1" applyFont="1" applyFill="1" applyBorder="1" applyAlignment="1" quotePrefix="1">
      <alignment horizontal="center"/>
    </xf>
    <xf numFmtId="15" fontId="10" fillId="0" borderId="0" xfId="0" applyNumberFormat="1" applyFont="1" applyFill="1" applyBorder="1" applyAlignment="1" quotePrefix="1">
      <alignment horizontal="center"/>
    </xf>
    <xf numFmtId="42" fontId="9" fillId="0" borderId="0" xfId="0" applyNumberFormat="1" applyFont="1" applyFill="1" applyAlignment="1">
      <alignment/>
    </xf>
    <xf numFmtId="42" fontId="9" fillId="0" borderId="3" xfId="15" applyNumberFormat="1" applyFont="1" applyFill="1" applyBorder="1" applyAlignment="1">
      <alignment/>
    </xf>
    <xf numFmtId="42" fontId="9" fillId="0" borderId="0" xfId="15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8" fillId="0" borderId="1" xfId="15" applyNumberFormat="1" applyFont="1" applyBorder="1" applyAlignment="1">
      <alignment/>
    </xf>
    <xf numFmtId="49" fontId="9" fillId="0" borderId="1" xfId="15" applyNumberFormat="1" applyFont="1" applyBorder="1" applyAlignment="1">
      <alignment/>
    </xf>
    <xf numFmtId="197" fontId="8" fillId="0" borderId="1" xfId="15" applyNumberFormat="1" applyFont="1" applyBorder="1" applyAlignment="1">
      <alignment/>
    </xf>
    <xf numFmtId="0" fontId="9" fillId="0" borderId="1" xfId="0" applyFont="1" applyFill="1" applyBorder="1" applyAlignment="1">
      <alignment horizontal="centerContinuous"/>
    </xf>
    <xf numFmtId="197" fontId="8" fillId="0" borderId="1" xfId="15" applyNumberFormat="1" applyFont="1" applyFill="1" applyBorder="1" applyAlignment="1">
      <alignment horizontal="center"/>
    </xf>
    <xf numFmtId="197" fontId="9" fillId="0" borderId="1" xfId="15" applyNumberFormat="1" applyFont="1" applyBorder="1" applyAlignment="1">
      <alignment/>
    </xf>
    <xf numFmtId="49" fontId="8" fillId="0" borderId="0" xfId="15" applyNumberFormat="1" applyFont="1" applyBorder="1" applyAlignment="1">
      <alignment/>
    </xf>
    <xf numFmtId="49" fontId="9" fillId="0" borderId="0" xfId="15" applyNumberFormat="1" applyFont="1" applyBorder="1" applyAlignment="1">
      <alignment/>
    </xf>
    <xf numFmtId="197" fontId="8" fillId="0" borderId="0" xfId="15" applyNumberFormat="1" applyFont="1" applyBorder="1" applyAlignment="1">
      <alignment/>
    </xf>
    <xf numFmtId="49" fontId="8" fillId="0" borderId="0" xfId="15" applyNumberFormat="1" applyFont="1" applyAlignment="1">
      <alignment/>
    </xf>
    <xf numFmtId="49" fontId="9" fillId="0" borderId="0" xfId="15" applyNumberFormat="1" applyFont="1" applyAlignment="1">
      <alignment/>
    </xf>
    <xf numFmtId="197" fontId="9" fillId="0" borderId="0" xfId="15" applyNumberFormat="1" applyFont="1" applyAlignment="1" quotePrefix="1">
      <alignment horizontal="left"/>
    </xf>
    <xf numFmtId="195" fontId="9" fillId="0" borderId="0" xfId="17" applyNumberFormat="1" applyFont="1" applyBorder="1" applyAlignment="1">
      <alignment/>
    </xf>
    <xf numFmtId="49" fontId="9" fillId="0" borderId="1" xfId="17" applyNumberFormat="1" applyFont="1" applyBorder="1" applyAlignment="1">
      <alignment/>
    </xf>
    <xf numFmtId="49" fontId="9" fillId="0" borderId="1" xfId="15" applyNumberFormat="1" applyFont="1" applyBorder="1" applyAlignment="1">
      <alignment horizontal="left"/>
    </xf>
    <xf numFmtId="0" fontId="9" fillId="0" borderId="1" xfId="0" applyFont="1" applyBorder="1" applyAlignment="1" quotePrefix="1">
      <alignment horizontal="left"/>
    </xf>
    <xf numFmtId="195" fontId="9" fillId="0" borderId="1" xfId="17" applyNumberFormat="1" applyFont="1" applyFill="1" applyBorder="1" applyAlignment="1">
      <alignment/>
    </xf>
    <xf numFmtId="49" fontId="9" fillId="0" borderId="0" xfId="15" applyNumberFormat="1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49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15" applyNumberFormat="1" applyAlignment="1">
      <alignment/>
    </xf>
    <xf numFmtId="197" fontId="0" fillId="0" borderId="0" xfId="15" applyNumberFormat="1" applyAlignment="1">
      <alignment/>
    </xf>
    <xf numFmtId="197" fontId="17" fillId="0" borderId="0" xfId="15" applyNumberFormat="1" applyFont="1" applyBorder="1" applyAlignment="1" quotePrefix="1">
      <alignment horizontal="center"/>
    </xf>
    <xf numFmtId="197" fontId="17" fillId="0" borderId="0" xfId="15" applyNumberFormat="1" applyFont="1" applyFill="1" applyBorder="1" applyAlignment="1" quotePrefix="1">
      <alignment horizontal="center"/>
    </xf>
    <xf numFmtId="197" fontId="0" fillId="0" borderId="0" xfId="15" applyNumberFormat="1" applyFill="1" applyAlignment="1">
      <alignment/>
    </xf>
    <xf numFmtId="197" fontId="1" fillId="0" borderId="0" xfId="15" applyNumberFormat="1" applyFont="1" applyBorder="1" applyAlignment="1" quotePrefix="1">
      <alignment horizontal="left"/>
    </xf>
    <xf numFmtId="49" fontId="0" fillId="0" borderId="0" xfId="17" applyNumberFormat="1" applyFont="1" applyAlignment="1">
      <alignment/>
    </xf>
    <xf numFmtId="49" fontId="0" fillId="0" borderId="0" xfId="15" applyNumberFormat="1" applyFont="1" applyBorder="1" applyAlignment="1" quotePrefix="1">
      <alignment horizontal="left"/>
    </xf>
    <xf numFmtId="197" fontId="0" fillId="0" borderId="0" xfId="15" applyNumberFormat="1" applyFont="1" applyAlignment="1" quotePrefix="1">
      <alignment horizontal="left"/>
    </xf>
    <xf numFmtId="195" fontId="0" fillId="0" borderId="0" xfId="17" applyNumberFormat="1" applyFont="1" applyAlignment="1">
      <alignment/>
    </xf>
    <xf numFmtId="195" fontId="0" fillId="0" borderId="0" xfId="17" applyNumberFormat="1" applyFont="1" applyFill="1" applyAlignment="1">
      <alignment/>
    </xf>
    <xf numFmtId="195" fontId="14" fillId="0" borderId="0" xfId="17" applyNumberFormat="1" applyFont="1" applyAlignment="1">
      <alignment/>
    </xf>
    <xf numFmtId="49" fontId="0" fillId="0" borderId="0" xfId="15" applyNumberFormat="1" applyFont="1" applyAlignment="1" quotePrefix="1">
      <alignment horizontal="left"/>
    </xf>
    <xf numFmtId="49" fontId="0" fillId="0" borderId="0" xfId="15" applyNumberFormat="1" applyFont="1" applyAlignment="1">
      <alignment/>
    </xf>
    <xf numFmtId="197" fontId="0" fillId="0" borderId="0" xfId="15" applyNumberFormat="1" applyFont="1" applyAlignment="1">
      <alignment/>
    </xf>
    <xf numFmtId="49" fontId="0" fillId="0" borderId="0" xfId="15" applyNumberFormat="1" applyFont="1" applyAlignment="1">
      <alignment horizontal="left"/>
    </xf>
    <xf numFmtId="197" fontId="0" fillId="0" borderId="0" xfId="15" applyNumberFormat="1" applyFont="1" applyAlignment="1">
      <alignment horizontal="left"/>
    </xf>
    <xf numFmtId="195" fontId="9" fillId="0" borderId="5" xfId="17" applyNumberFormat="1" applyFont="1" applyFill="1" applyBorder="1" applyAlignment="1">
      <alignment/>
    </xf>
    <xf numFmtId="197" fontId="9" fillId="0" borderId="0" xfId="15" applyNumberFormat="1" applyFont="1" applyFill="1" applyAlignment="1">
      <alignment horizontal="fill"/>
    </xf>
    <xf numFmtId="49" fontId="0" fillId="0" borderId="0" xfId="17" applyNumberFormat="1" applyFont="1" applyAlignment="1" quotePrefix="1">
      <alignment horizontal="left"/>
    </xf>
    <xf numFmtId="195" fontId="0" fillId="0" borderId="0" xfId="17" applyNumberFormat="1" applyFont="1" applyAlignment="1" quotePrefix="1">
      <alignment horizontal="left"/>
    </xf>
    <xf numFmtId="49" fontId="0" fillId="0" borderId="1" xfId="17" applyNumberFormat="1" applyFont="1" applyBorder="1" applyAlignment="1">
      <alignment/>
    </xf>
    <xf numFmtId="49" fontId="0" fillId="0" borderId="1" xfId="17" applyNumberFormat="1" applyFont="1" applyBorder="1" applyAlignment="1" quotePrefix="1">
      <alignment horizontal="left"/>
    </xf>
    <xf numFmtId="195" fontId="0" fillId="0" borderId="1" xfId="17" applyNumberFormat="1" applyFont="1" applyBorder="1" applyAlignment="1" quotePrefix="1">
      <alignment horizontal="left"/>
    </xf>
    <xf numFmtId="195" fontId="0" fillId="0" borderId="1" xfId="17" applyNumberFormat="1" applyFont="1" applyBorder="1" applyAlignment="1">
      <alignment/>
    </xf>
    <xf numFmtId="195" fontId="0" fillId="0" borderId="0" xfId="17" applyNumberFormat="1" applyFont="1" applyBorder="1" applyAlignment="1" quotePrefix="1">
      <alignment horizontal="left"/>
    </xf>
    <xf numFmtId="195" fontId="0" fillId="0" borderId="0" xfId="17" applyNumberFormat="1" applyFont="1" applyBorder="1" applyAlignment="1">
      <alignment/>
    </xf>
    <xf numFmtId="49" fontId="11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49" fontId="11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97" fontId="17" fillId="0" borderId="0" xfId="15" applyNumberFormat="1" applyFont="1" applyFill="1" applyBorder="1" applyAlignment="1">
      <alignment horizontal="centerContinuous"/>
    </xf>
    <xf numFmtId="197" fontId="14" fillId="0" borderId="0" xfId="15" applyNumberFormat="1" applyFont="1" applyFill="1" applyAlignment="1">
      <alignment/>
    </xf>
    <xf numFmtId="197" fontId="0" fillId="0" borderId="0" xfId="15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97" fontId="9" fillId="0" borderId="0" xfId="15" applyNumberFormat="1" applyFont="1" applyFill="1" applyAlignment="1">
      <alignment horizontal="center"/>
    </xf>
    <xf numFmtId="49" fontId="0" fillId="0" borderId="0" xfId="15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9" fillId="0" borderId="1" xfId="0" applyFont="1" applyBorder="1" applyAlignment="1">
      <alignment/>
    </xf>
    <xf numFmtId="197" fontId="14" fillId="0" borderId="4" xfId="15" applyNumberFormat="1" applyFont="1" applyFill="1" applyBorder="1" applyAlignment="1">
      <alignment/>
    </xf>
    <xf numFmtId="197" fontId="14" fillId="0" borderId="7" xfId="15" applyNumberFormat="1" applyFont="1" applyFill="1" applyBorder="1" applyAlignment="1">
      <alignment/>
    </xf>
    <xf numFmtId="197" fontId="14" fillId="0" borderId="0" xfId="15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5" fontId="0" fillId="0" borderId="0" xfId="0" applyNumberFormat="1" applyFont="1" applyFill="1" applyAlignment="1">
      <alignment/>
    </xf>
    <xf numFmtId="49" fontId="0" fillId="0" borderId="0" xfId="15" applyNumberFormat="1" applyFont="1" applyFill="1" applyAlignment="1">
      <alignment horizontal="left"/>
    </xf>
    <xf numFmtId="49" fontId="0" fillId="0" borderId="0" xfId="15" applyNumberFormat="1" applyFont="1" applyFill="1" applyAlignment="1" quotePrefix="1">
      <alignment horizontal="left"/>
    </xf>
    <xf numFmtId="197" fontId="0" fillId="0" borderId="0" xfId="15" applyNumberFormat="1" applyFont="1" applyFill="1" applyAlignment="1" quotePrefix="1">
      <alignment horizontal="left"/>
    </xf>
    <xf numFmtId="197" fontId="0" fillId="0" borderId="2" xfId="15" applyNumberFormat="1" applyFont="1" applyFill="1" applyBorder="1" applyAlignment="1">
      <alignment/>
    </xf>
    <xf numFmtId="195" fontId="0" fillId="0" borderId="3" xfId="17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95" fontId="0" fillId="0" borderId="1" xfId="17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Alignment="1" quotePrefix="1">
      <alignment horizontal="center"/>
    </xf>
    <xf numFmtId="49" fontId="28" fillId="0" borderId="1" xfId="0" applyNumberFormat="1" applyFont="1" applyFill="1" applyBorder="1" applyAlignment="1">
      <alignment/>
    </xf>
    <xf numFmtId="0" fontId="28" fillId="0" borderId="1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37" fontId="1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 quotePrefix="1">
      <alignment horizontal="center"/>
    </xf>
    <xf numFmtId="195" fontId="0" fillId="0" borderId="5" xfId="17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37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" xfId="0" applyNumberFormat="1" applyFont="1" applyFill="1" applyBorder="1" applyAlignment="1" quotePrefix="1">
      <alignment/>
    </xf>
    <xf numFmtId="49" fontId="1" fillId="0" borderId="1" xfId="0" applyNumberFormat="1" applyFont="1" applyFill="1" applyBorder="1" applyAlignment="1">
      <alignment horizontal="left"/>
    </xf>
    <xf numFmtId="197" fontId="0" fillId="0" borderId="1" xfId="15" applyNumberFormat="1" applyFont="1" applyFill="1" applyBorder="1" applyAlignment="1">
      <alignment/>
    </xf>
    <xf numFmtId="195" fontId="9" fillId="0" borderId="0" xfId="17" applyNumberFormat="1" applyFont="1" applyFill="1" applyAlignment="1">
      <alignment horizontal="center"/>
    </xf>
    <xf numFmtId="195" fontId="22" fillId="0" borderId="0" xfId="0" applyNumberFormat="1" applyFont="1" applyFill="1" applyAlignment="1">
      <alignment/>
    </xf>
    <xf numFmtId="195" fontId="22" fillId="0" borderId="0" xfId="17" applyNumberFormat="1" applyFont="1" applyFill="1" applyBorder="1" applyAlignment="1">
      <alignment/>
    </xf>
    <xf numFmtId="195" fontId="9" fillId="0" borderId="0" xfId="17" applyNumberFormat="1" applyFont="1" applyFill="1" applyAlignment="1">
      <alignment horizontal="left"/>
    </xf>
    <xf numFmtId="197" fontId="9" fillId="0" borderId="3" xfId="15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37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4" fontId="9" fillId="0" borderId="5" xfId="17" applyFont="1" applyFill="1" applyBorder="1" applyAlignment="1">
      <alignment/>
    </xf>
    <xf numFmtId="197" fontId="19" fillId="0" borderId="0" xfId="15" applyNumberFormat="1" applyFont="1" applyBorder="1" applyAlignment="1">
      <alignment horizontal="center"/>
    </xf>
    <xf numFmtId="197" fontId="0" fillId="0" borderId="0" xfId="15" applyNumberFormat="1" applyBorder="1" applyAlignment="1">
      <alignment/>
    </xf>
    <xf numFmtId="173" fontId="17" fillId="0" borderId="0" xfId="0" applyNumberFormat="1" applyFont="1" applyFill="1" applyBorder="1" applyAlignment="1">
      <alignment horizontal="center"/>
    </xf>
    <xf numFmtId="49" fontId="17" fillId="0" borderId="0" xfId="15" applyNumberFormat="1" applyFont="1" applyFill="1" applyBorder="1" applyAlignment="1">
      <alignment horizontal="center"/>
    </xf>
    <xf numFmtId="195" fontId="14" fillId="0" borderId="0" xfId="17" applyNumberFormat="1" applyFont="1" applyBorder="1" applyAlignment="1">
      <alignment/>
    </xf>
    <xf numFmtId="197" fontId="14" fillId="0" borderId="0" xfId="15" applyNumberFormat="1" applyFont="1" applyBorder="1" applyAlignment="1">
      <alignment/>
    </xf>
    <xf numFmtId="197" fontId="1" fillId="0" borderId="0" xfId="15" applyNumberFormat="1" applyFont="1" applyBorder="1" applyAlignment="1" quotePrefix="1">
      <alignment horizontal="left"/>
    </xf>
    <xf numFmtId="173" fontId="17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15" applyNumberFormat="1" applyFont="1" applyBorder="1" applyAlignment="1" quotePrefix="1">
      <alignment horizontal="left"/>
    </xf>
    <xf numFmtId="0" fontId="17" fillId="0" borderId="2" xfId="0" applyFont="1" applyFill="1" applyBorder="1" applyAlignment="1" quotePrefix="1">
      <alignment horizontal="center"/>
    </xf>
    <xf numFmtId="49" fontId="0" fillId="0" borderId="0" xfId="15" applyNumberFormat="1" applyFont="1" applyAlignment="1">
      <alignment/>
    </xf>
    <xf numFmtId="197" fontId="0" fillId="0" borderId="0" xfId="15" applyNumberFormat="1" applyFont="1" applyAlignment="1">
      <alignment/>
    </xf>
    <xf numFmtId="197" fontId="17" fillId="0" borderId="0" xfId="15" applyNumberFormat="1" applyFont="1" applyBorder="1" applyAlignment="1" quotePrefix="1">
      <alignment horizontal="center"/>
    </xf>
    <xf numFmtId="197" fontId="0" fillId="0" borderId="0" xfId="15" applyNumberFormat="1" applyFont="1" applyAlignment="1">
      <alignment/>
    </xf>
    <xf numFmtId="49" fontId="11" fillId="0" borderId="0" xfId="0" applyNumberFormat="1" applyFont="1" applyFill="1" applyBorder="1" applyAlignment="1">
      <alignment horizontal="left"/>
    </xf>
    <xf numFmtId="197" fontId="0" fillId="0" borderId="0" xfId="15" applyNumberFormat="1" applyFont="1" applyAlignment="1" quotePrefix="1">
      <alignment horizontal="left"/>
    </xf>
    <xf numFmtId="195" fontId="0" fillId="0" borderId="0" xfId="17" applyNumberFormat="1" applyFont="1" applyFill="1" applyAlignment="1">
      <alignment/>
    </xf>
    <xf numFmtId="49" fontId="0" fillId="0" borderId="0" xfId="15" applyNumberFormat="1" applyFont="1" applyAlignment="1" quotePrefix="1">
      <alignment horizontal="left"/>
    </xf>
    <xf numFmtId="197" fontId="0" fillId="0" borderId="0" xfId="15" applyNumberFormat="1" applyFont="1" applyFill="1" applyAlignment="1">
      <alignment/>
    </xf>
    <xf numFmtId="49" fontId="0" fillId="0" borderId="0" xfId="15" applyNumberFormat="1" applyFont="1" applyAlignment="1">
      <alignment/>
    </xf>
    <xf numFmtId="49" fontId="0" fillId="0" borderId="0" xfId="15" applyNumberFormat="1" applyFont="1" applyFill="1" applyAlignment="1">
      <alignment horizontal="left"/>
    </xf>
    <xf numFmtId="197" fontId="0" fillId="0" borderId="0" xfId="15" applyNumberFormat="1" applyFont="1" applyFill="1" applyAlignment="1">
      <alignment horizontal="left"/>
    </xf>
    <xf numFmtId="197" fontId="0" fillId="0" borderId="0" xfId="15" applyNumberFormat="1" applyFont="1" applyFill="1" applyBorder="1" applyAlignment="1">
      <alignment/>
    </xf>
    <xf numFmtId="195" fontId="0" fillId="0" borderId="0" xfId="17" applyNumberFormat="1" applyFont="1" applyFill="1" applyBorder="1" applyAlignment="1">
      <alignment/>
    </xf>
    <xf numFmtId="197" fontId="0" fillId="0" borderId="2" xfId="15" applyNumberFormat="1" applyFont="1" applyFill="1" applyBorder="1" applyAlignment="1">
      <alignment/>
    </xf>
    <xf numFmtId="49" fontId="0" fillId="0" borderId="0" xfId="15" applyNumberFormat="1" applyFont="1" applyAlignment="1">
      <alignment horizontal="left"/>
    </xf>
    <xf numFmtId="197" fontId="0" fillId="0" borderId="0" xfId="15" applyNumberFormat="1" applyFont="1" applyAlignment="1">
      <alignment horizontal="left"/>
    </xf>
    <xf numFmtId="49" fontId="0" fillId="0" borderId="0" xfId="17" applyNumberFormat="1" applyFont="1" applyAlignment="1">
      <alignment/>
    </xf>
    <xf numFmtId="195" fontId="0" fillId="0" borderId="0" xfId="17" applyNumberFormat="1" applyFont="1" applyAlignment="1">
      <alignment/>
    </xf>
    <xf numFmtId="195" fontId="0" fillId="0" borderId="5" xfId="17" applyNumberFormat="1" applyFont="1" applyFill="1" applyBorder="1" applyAlignment="1">
      <alignment/>
    </xf>
    <xf numFmtId="197" fontId="0" fillId="0" borderId="0" xfId="15" applyNumberFormat="1" applyFont="1" applyFill="1" applyAlignment="1">
      <alignment horizontal="fill"/>
    </xf>
    <xf numFmtId="49" fontId="0" fillId="0" borderId="0" xfId="0" applyNumberFormat="1" applyFont="1" applyFill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195" fontId="0" fillId="0" borderId="0" xfId="17" applyNumberFormat="1" applyFont="1" applyAlignment="1" quotePrefix="1">
      <alignment horizontal="left"/>
    </xf>
    <xf numFmtId="49" fontId="34" fillId="0" borderId="0" xfId="0" applyNumberFormat="1" applyFont="1" applyFill="1" applyBorder="1" applyAlignment="1">
      <alignment horizontal="left"/>
    </xf>
    <xf numFmtId="49" fontId="0" fillId="0" borderId="0" xfId="15" applyNumberFormat="1" applyFont="1" applyBorder="1" applyAlignment="1">
      <alignment/>
    </xf>
    <xf numFmtId="197" fontId="0" fillId="0" borderId="0" xfId="15" applyNumberFormat="1" applyFont="1" applyBorder="1" applyAlignment="1">
      <alignment/>
    </xf>
    <xf numFmtId="197" fontId="0" fillId="0" borderId="0" xfId="15" applyNumberFormat="1" applyFont="1" applyFill="1" applyBorder="1" applyAlignment="1">
      <alignment horizontal="center"/>
    </xf>
    <xf numFmtId="197" fontId="0" fillId="0" borderId="0" xfId="15" applyNumberFormat="1" applyFont="1" applyBorder="1" applyAlignment="1">
      <alignment/>
    </xf>
    <xf numFmtId="197" fontId="6" fillId="0" borderId="0" xfId="15" applyNumberFormat="1" applyFont="1" applyFill="1" applyBorder="1" applyAlignment="1">
      <alignment horizontal="center"/>
    </xf>
    <xf numFmtId="197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15" applyNumberFormat="1" applyFont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34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197" fontId="0" fillId="0" borderId="0" xfId="15" applyNumberFormat="1" applyFont="1" applyAlignment="1">
      <alignment/>
    </xf>
    <xf numFmtId="49" fontId="0" fillId="0" borderId="0" xfId="15" applyNumberFormat="1" applyFont="1" applyBorder="1" applyAlignment="1">
      <alignment/>
    </xf>
    <xf numFmtId="49" fontId="0" fillId="0" borderId="8" xfId="15" applyNumberFormat="1" applyFont="1" applyBorder="1" applyAlignment="1">
      <alignment/>
    </xf>
    <xf numFmtId="197" fontId="0" fillId="0" borderId="7" xfId="15" applyNumberFormat="1" applyFont="1" applyBorder="1" applyAlignment="1">
      <alignment/>
    </xf>
    <xf numFmtId="197" fontId="0" fillId="0" borderId="7" xfId="15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97" fontId="0" fillId="0" borderId="7" xfId="15" applyNumberFormat="1" applyFont="1" applyFill="1" applyBorder="1" applyAlignment="1">
      <alignment/>
    </xf>
    <xf numFmtId="197" fontId="0" fillId="0" borderId="4" xfId="15" applyNumberFormat="1" applyFont="1" applyFill="1" applyBorder="1" applyAlignment="1">
      <alignment horizontal="left"/>
    </xf>
    <xf numFmtId="197" fontId="0" fillId="0" borderId="2" xfId="15" applyNumberFormat="1" applyFont="1" applyFill="1" applyBorder="1" applyAlignment="1">
      <alignment horizontal="left"/>
    </xf>
    <xf numFmtId="49" fontId="0" fillId="0" borderId="0" xfId="15" applyNumberFormat="1" applyFont="1" applyFill="1" applyAlignment="1" quotePrefix="1">
      <alignment/>
    </xf>
    <xf numFmtId="197" fontId="1" fillId="0" borderId="1" xfId="15" applyNumberFormat="1" applyFont="1" applyFill="1" applyBorder="1" applyAlignment="1">
      <alignment horizontal="center"/>
    </xf>
    <xf numFmtId="197" fontId="1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7" fontId="0" fillId="0" borderId="2" xfId="15" applyNumberFormat="1" applyFont="1" applyFill="1" applyBorder="1" applyAlignment="1">
      <alignment/>
    </xf>
    <xf numFmtId="197" fontId="0" fillId="0" borderId="0" xfId="15" applyNumberFormat="1" applyFont="1" applyFill="1" applyAlignment="1">
      <alignment horizontal="fill"/>
    </xf>
    <xf numFmtId="49" fontId="0" fillId="0" borderId="0" xfId="0" applyNumberFormat="1" applyFont="1" applyBorder="1" applyAlignment="1" quotePrefix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97" fontId="10" fillId="0" borderId="2" xfId="15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7" xfId="0" applyFont="1" applyFill="1" applyBorder="1" applyAlignment="1">
      <alignment horizontal="center"/>
    </xf>
    <xf numFmtId="195" fontId="0" fillId="0" borderId="0" xfId="17" applyNumberFormat="1" applyFont="1" applyFill="1" applyBorder="1" applyAlignment="1">
      <alignment horizontal="right"/>
    </xf>
    <xf numFmtId="197" fontId="0" fillId="0" borderId="0" xfId="15" applyNumberFormat="1" applyFont="1" applyFill="1" applyBorder="1" applyAlignment="1" quotePrefix="1">
      <alignment horizontal="left"/>
    </xf>
    <xf numFmtId="197" fontId="0" fillId="0" borderId="0" xfId="15" applyNumberFormat="1" applyFont="1" applyBorder="1" applyAlignment="1" quotePrefix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" fillId="0" borderId="0" xfId="0" applyNumberFormat="1" applyFont="1" applyAlignment="1" quotePrefix="1">
      <alignment horizontal="left"/>
    </xf>
    <xf numFmtId="197" fontId="0" fillId="0" borderId="7" xfId="15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197" fontId="0" fillId="0" borderId="4" xfId="15" applyNumberFormat="1" applyFont="1" applyFill="1" applyBorder="1" applyAlignment="1">
      <alignment horizontal="right"/>
    </xf>
    <xf numFmtId="195" fontId="0" fillId="0" borderId="5" xfId="17" applyNumberFormat="1" applyFont="1" applyFill="1" applyBorder="1" applyAlignment="1">
      <alignment horizontal="right"/>
    </xf>
    <xf numFmtId="49" fontId="0" fillId="0" borderId="0" xfId="15" applyNumberFormat="1" applyFont="1" applyBorder="1" applyAlignment="1">
      <alignment horizontal="left"/>
    </xf>
    <xf numFmtId="195" fontId="0" fillId="0" borderId="4" xfId="17" applyNumberFormat="1" applyFont="1" applyFill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0" fontId="0" fillId="0" borderId="4" xfId="0" applyFont="1" applyFill="1" applyBorder="1" applyAlignment="1">
      <alignment/>
    </xf>
    <xf numFmtId="197" fontId="0" fillId="0" borderId="4" xfId="15" applyNumberFormat="1" applyFont="1" applyFill="1" applyBorder="1" applyAlignment="1">
      <alignment/>
    </xf>
    <xf numFmtId="197" fontId="0" fillId="0" borderId="2" xfId="15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49" fontId="0" fillId="0" borderId="0" xfId="0" applyNumberFormat="1" applyFont="1" applyBorder="1" applyAlignment="1" quotePrefix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95" fontId="0" fillId="0" borderId="3" xfId="17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 quotePrefix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26" fillId="0" borderId="10" xfId="15" applyNumberFormat="1" applyFont="1" applyBorder="1" applyAlignment="1">
      <alignment horizontal="center"/>
    </xf>
    <xf numFmtId="49" fontId="26" fillId="0" borderId="11" xfId="15" applyNumberFormat="1" applyFont="1" applyBorder="1" applyAlignment="1">
      <alignment horizontal="center"/>
    </xf>
    <xf numFmtId="49" fontId="26" fillId="0" borderId="12" xfId="15" applyNumberFormat="1" applyFont="1" applyBorder="1" applyAlignment="1">
      <alignment horizontal="center"/>
    </xf>
    <xf numFmtId="49" fontId="26" fillId="0" borderId="13" xfId="15" applyNumberFormat="1" applyFont="1" applyBorder="1" applyAlignment="1">
      <alignment horizontal="center"/>
    </xf>
    <xf numFmtId="49" fontId="26" fillId="0" borderId="1" xfId="15" applyNumberFormat="1" applyFont="1" applyBorder="1" applyAlignment="1">
      <alignment horizontal="center"/>
    </xf>
    <xf numFmtId="49" fontId="26" fillId="0" borderId="14" xfId="15" applyNumberFormat="1" applyFont="1" applyBorder="1" applyAlignment="1">
      <alignment horizontal="center"/>
    </xf>
    <xf numFmtId="0" fontId="17" fillId="0" borderId="2" xfId="0" applyFont="1" applyFill="1" applyBorder="1" applyAlignment="1" quotePrefix="1">
      <alignment horizontal="center"/>
    </xf>
    <xf numFmtId="0" fontId="17" fillId="0" borderId="0" xfId="0" applyNumberFormat="1" applyFont="1" applyFill="1" applyBorder="1" applyAlignment="1">
      <alignment horizontal="center"/>
    </xf>
    <xf numFmtId="197" fontId="6" fillId="0" borderId="2" xfId="15" applyNumberFormat="1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97" fontId="17" fillId="0" borderId="0" xfId="15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9</xdr:row>
      <xdr:rowOff>66675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6543675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50"/>
  <sheetViews>
    <sheetView workbookViewId="0" topLeftCell="A22">
      <selection activeCell="D50" sqref="D50"/>
    </sheetView>
  </sheetViews>
  <sheetFormatPr defaultColWidth="9.140625" defaultRowHeight="12.75"/>
  <cols>
    <col min="1" max="1" width="3.421875" style="51" customWidth="1"/>
    <col min="2" max="2" width="50.140625" style="50" customWidth="1"/>
    <col min="3" max="3" width="2.28125" style="7" customWidth="1"/>
    <col min="4" max="4" width="10.7109375" style="13" customWidth="1"/>
    <col min="5" max="5" width="2.7109375" style="7" customWidth="1"/>
    <col min="6" max="6" width="10.7109375" style="7" customWidth="1"/>
    <col min="7" max="7" width="2.421875" style="7" customWidth="1"/>
    <col min="8" max="8" width="12.421875" style="7" bestFit="1" customWidth="1"/>
    <col min="9" max="9" width="2.7109375" style="7" customWidth="1"/>
    <col min="10" max="10" width="10.140625" style="7" customWidth="1"/>
    <col min="11" max="11" width="2.421875" style="7" customWidth="1"/>
    <col min="12" max="12" width="10.140625" style="7" customWidth="1"/>
    <col min="13" max="13" width="2.140625" style="7" customWidth="1"/>
    <col min="14" max="16384" width="9.140625" style="7" customWidth="1"/>
  </cols>
  <sheetData>
    <row r="1" spans="1:13" ht="14.25" thickBot="1">
      <c r="A1" s="1" t="s">
        <v>230</v>
      </c>
      <c r="B1" s="2"/>
      <c r="C1" s="3"/>
      <c r="D1" s="4"/>
      <c r="E1" s="5"/>
      <c r="F1" s="4"/>
      <c r="G1" s="4"/>
      <c r="H1" s="4"/>
      <c r="I1" s="4"/>
      <c r="J1" s="5"/>
      <c r="K1" s="6"/>
      <c r="L1" s="6"/>
      <c r="M1" s="6"/>
    </row>
    <row r="2" spans="1:10" ht="12.75">
      <c r="A2" s="8"/>
      <c r="B2" s="9"/>
      <c r="C2" s="10"/>
      <c r="D2" s="11"/>
      <c r="E2" s="12"/>
      <c r="F2" s="11"/>
      <c r="G2" s="11"/>
      <c r="H2" s="11"/>
      <c r="I2" s="11"/>
      <c r="J2" s="13"/>
    </row>
    <row r="3" spans="1:13" ht="12.75">
      <c r="A3" s="14"/>
      <c r="B3" s="9"/>
      <c r="C3" s="10"/>
      <c r="D3" s="436" t="s">
        <v>0</v>
      </c>
      <c r="E3" s="436"/>
      <c r="F3" s="436"/>
      <c r="G3" s="436"/>
      <c r="H3" s="436"/>
      <c r="I3" s="11"/>
      <c r="J3" s="436" t="s">
        <v>1</v>
      </c>
      <c r="K3" s="436"/>
      <c r="L3" s="436"/>
      <c r="M3" s="15"/>
    </row>
    <row r="4" spans="1:13" ht="12.75">
      <c r="A4" s="14"/>
      <c r="B4" s="9"/>
      <c r="C4" s="10"/>
      <c r="D4" s="467" t="s">
        <v>2</v>
      </c>
      <c r="E4" s="468"/>
      <c r="F4" s="468"/>
      <c r="G4" s="16"/>
      <c r="H4" s="17" t="s">
        <v>3</v>
      </c>
      <c r="I4" s="16"/>
      <c r="J4" s="437" t="s">
        <v>2</v>
      </c>
      <c r="K4" s="437"/>
      <c r="L4" s="437"/>
      <c r="M4" s="16"/>
    </row>
    <row r="5" spans="1:13" ht="12.75">
      <c r="A5" s="14"/>
      <c r="B5" s="18" t="s">
        <v>4</v>
      </c>
      <c r="C5" s="10"/>
      <c r="D5" s="19">
        <v>2006</v>
      </c>
      <c r="E5" s="20"/>
      <c r="F5" s="19">
        <v>2005</v>
      </c>
      <c r="G5" s="20"/>
      <c r="H5" s="19">
        <v>2006</v>
      </c>
      <c r="I5" s="20"/>
      <c r="J5" s="19">
        <v>2006</v>
      </c>
      <c r="K5" s="20"/>
      <c r="L5" s="19">
        <v>2005</v>
      </c>
      <c r="M5" s="20"/>
    </row>
    <row r="6" spans="1:13" ht="14.25">
      <c r="A6" s="21"/>
      <c r="B6" s="22" t="s">
        <v>231</v>
      </c>
      <c r="C6" s="13"/>
      <c r="D6" s="23"/>
      <c r="E6" s="13"/>
      <c r="F6" s="23"/>
      <c r="G6" s="23"/>
      <c r="H6" s="23"/>
      <c r="I6" s="23"/>
      <c r="J6" s="23"/>
      <c r="K6" s="13"/>
      <c r="L6" s="23"/>
      <c r="M6" s="23"/>
    </row>
    <row r="7" spans="1:13" ht="12.75">
      <c r="A7" s="21"/>
      <c r="B7" s="21" t="s">
        <v>5</v>
      </c>
      <c r="C7" s="13"/>
      <c r="D7" s="24">
        <v>3401</v>
      </c>
      <c r="E7" s="13"/>
      <c r="F7" s="24">
        <v>2849</v>
      </c>
      <c r="G7" s="24"/>
      <c r="H7" s="24">
        <v>3152</v>
      </c>
      <c r="I7" s="24"/>
      <c r="J7" s="24">
        <v>6553</v>
      </c>
      <c r="K7" s="13"/>
      <c r="L7" s="24">
        <v>5823</v>
      </c>
      <c r="M7" s="24"/>
    </row>
    <row r="8" spans="1:13" ht="12.75">
      <c r="A8" s="21"/>
      <c r="B8" s="21" t="s">
        <v>6</v>
      </c>
      <c r="C8" s="13"/>
      <c r="D8" s="23">
        <v>1763</v>
      </c>
      <c r="E8" s="13"/>
      <c r="F8" s="23">
        <v>1557</v>
      </c>
      <c r="G8" s="23"/>
      <c r="H8" s="23">
        <v>1644</v>
      </c>
      <c r="I8" s="23"/>
      <c r="J8" s="23">
        <v>3407</v>
      </c>
      <c r="K8" s="13"/>
      <c r="L8" s="23">
        <v>3080</v>
      </c>
      <c r="M8" s="25"/>
    </row>
    <row r="9" spans="1:13" ht="12.75">
      <c r="A9" s="21"/>
      <c r="B9" s="21" t="s">
        <v>7</v>
      </c>
      <c r="C9" s="13"/>
      <c r="D9" s="23">
        <v>359</v>
      </c>
      <c r="E9" s="13"/>
      <c r="F9" s="23">
        <v>342</v>
      </c>
      <c r="G9" s="23"/>
      <c r="H9" s="23">
        <v>342</v>
      </c>
      <c r="I9" s="23"/>
      <c r="J9" s="23">
        <v>701</v>
      </c>
      <c r="K9" s="13"/>
      <c r="L9" s="23">
        <v>660</v>
      </c>
      <c r="M9" s="23"/>
    </row>
    <row r="10" spans="1:13" ht="12.75">
      <c r="A10" s="21"/>
      <c r="B10" s="21" t="s">
        <v>8</v>
      </c>
      <c r="C10" s="13"/>
      <c r="D10" s="23">
        <v>2411</v>
      </c>
      <c r="E10" s="13"/>
      <c r="F10" s="23">
        <v>1563</v>
      </c>
      <c r="G10" s="23"/>
      <c r="H10" s="23">
        <v>2094</v>
      </c>
      <c r="I10" s="23"/>
      <c r="J10" s="23">
        <v>4505</v>
      </c>
      <c r="K10" s="13"/>
      <c r="L10" s="23">
        <v>3099</v>
      </c>
      <c r="M10" s="23"/>
    </row>
    <row r="11" spans="1:13" ht="12.75">
      <c r="A11" s="21"/>
      <c r="B11" s="27"/>
      <c r="C11" s="28"/>
      <c r="D11" s="30"/>
      <c r="E11" s="12"/>
      <c r="F11" s="30"/>
      <c r="G11" s="30"/>
      <c r="H11" s="30"/>
      <c r="I11" s="30"/>
      <c r="J11" s="30"/>
      <c r="K11" s="12"/>
      <c r="L11" s="30"/>
      <c r="M11" s="30"/>
    </row>
    <row r="12" spans="1:13" s="13" customFormat="1" ht="12.75">
      <c r="A12" s="21"/>
      <c r="B12" s="27"/>
      <c r="C12" s="24"/>
      <c r="D12" s="31"/>
      <c r="F12" s="31"/>
      <c r="G12" s="31"/>
      <c r="H12" s="31"/>
      <c r="I12" s="31"/>
      <c r="J12" s="31"/>
      <c r="L12" s="31"/>
      <c r="M12" s="31"/>
    </row>
    <row r="13" spans="1:13" ht="12.75">
      <c r="A13" s="21"/>
      <c r="B13" s="32" t="s">
        <v>9</v>
      </c>
      <c r="C13" s="33"/>
      <c r="D13" s="30"/>
      <c r="E13" s="13"/>
      <c r="F13" s="30"/>
      <c r="G13" s="30"/>
      <c r="H13" s="30"/>
      <c r="I13" s="30"/>
      <c r="J13" s="30"/>
      <c r="K13" s="13"/>
      <c r="L13" s="30"/>
      <c r="M13" s="30"/>
    </row>
    <row r="14" spans="1:14" ht="12.75">
      <c r="A14" s="21"/>
      <c r="B14" s="21" t="s">
        <v>5</v>
      </c>
      <c r="C14" s="33"/>
      <c r="D14" s="24">
        <v>181</v>
      </c>
      <c r="E14" s="13"/>
      <c r="F14" s="24">
        <v>200</v>
      </c>
      <c r="G14" s="24"/>
      <c r="H14" s="24">
        <v>299</v>
      </c>
      <c r="I14" s="24"/>
      <c r="J14" s="24">
        <v>480</v>
      </c>
      <c r="K14" s="13"/>
      <c r="L14" s="24">
        <v>592</v>
      </c>
      <c r="M14" s="34"/>
      <c r="N14" s="35"/>
    </row>
    <row r="15" spans="1:13" ht="12.75">
      <c r="A15" s="21"/>
      <c r="B15" s="21" t="s">
        <v>10</v>
      </c>
      <c r="C15" s="33"/>
      <c r="D15" s="23">
        <v>108</v>
      </c>
      <c r="E15" s="13"/>
      <c r="F15" s="23">
        <v>127</v>
      </c>
      <c r="G15" s="23"/>
      <c r="H15" s="23">
        <v>117</v>
      </c>
      <c r="I15" s="23"/>
      <c r="J15" s="23">
        <v>225</v>
      </c>
      <c r="K15" s="13"/>
      <c r="L15" s="23">
        <v>216</v>
      </c>
      <c r="M15" s="23"/>
    </row>
    <row r="16" spans="1:13" ht="12.75">
      <c r="A16" s="21"/>
      <c r="B16" s="21" t="s">
        <v>11</v>
      </c>
      <c r="C16" s="33"/>
      <c r="D16" s="23">
        <v>5</v>
      </c>
      <c r="E16" s="13"/>
      <c r="F16" s="23">
        <v>16</v>
      </c>
      <c r="G16" s="23"/>
      <c r="H16" s="23">
        <v>20</v>
      </c>
      <c r="I16" s="23"/>
      <c r="J16" s="23">
        <v>25</v>
      </c>
      <c r="K16" s="13"/>
      <c r="L16" s="23">
        <v>37</v>
      </c>
      <c r="M16" s="23"/>
    </row>
    <row r="17" spans="1:13" ht="14.25">
      <c r="A17" s="21"/>
      <c r="B17" s="21" t="s">
        <v>232</v>
      </c>
      <c r="C17" s="33"/>
      <c r="D17" s="23">
        <v>163</v>
      </c>
      <c r="E17" s="13"/>
      <c r="F17" s="23">
        <v>37</v>
      </c>
      <c r="G17" s="23"/>
      <c r="H17" s="23">
        <v>162</v>
      </c>
      <c r="I17" s="23"/>
      <c r="J17" s="23">
        <v>325</v>
      </c>
      <c r="K17" s="13"/>
      <c r="L17" s="23">
        <v>155</v>
      </c>
      <c r="M17" s="23"/>
    </row>
    <row r="18" spans="1:13" ht="12.75">
      <c r="A18" s="21"/>
      <c r="B18" s="27"/>
      <c r="C18" s="23"/>
      <c r="D18" s="30"/>
      <c r="E18" s="12"/>
      <c r="F18" s="30"/>
      <c r="G18" s="30"/>
      <c r="H18" s="30"/>
      <c r="I18" s="30"/>
      <c r="J18" s="30"/>
      <c r="K18" s="12"/>
      <c r="L18" s="30"/>
      <c r="M18" s="30"/>
    </row>
    <row r="19" spans="1:13" ht="12.75">
      <c r="A19" s="21"/>
      <c r="B19" s="27"/>
      <c r="C19" s="24"/>
      <c r="D19" s="31"/>
      <c r="E19" s="13"/>
      <c r="F19" s="31"/>
      <c r="G19" s="31"/>
      <c r="H19" s="31"/>
      <c r="I19" s="31"/>
      <c r="J19" s="31"/>
      <c r="K19" s="13"/>
      <c r="L19" s="31"/>
      <c r="M19" s="31"/>
    </row>
    <row r="20" spans="1:13" ht="12.75">
      <c r="A20" s="21"/>
      <c r="B20" s="36" t="s">
        <v>12</v>
      </c>
      <c r="C20" s="37"/>
      <c r="D20" s="31"/>
      <c r="E20" s="13"/>
      <c r="F20" s="31"/>
      <c r="G20" s="31"/>
      <c r="H20" s="31"/>
      <c r="I20" s="363"/>
      <c r="J20" s="31"/>
      <c r="K20" s="13"/>
      <c r="L20" s="31"/>
      <c r="M20" s="38"/>
    </row>
    <row r="21" spans="1:13" ht="12.75">
      <c r="A21" s="21"/>
      <c r="B21" s="21" t="s">
        <v>5</v>
      </c>
      <c r="C21" s="37"/>
      <c r="D21" s="24">
        <v>96</v>
      </c>
      <c r="E21" s="13"/>
      <c r="F21" s="24">
        <v>96</v>
      </c>
      <c r="G21" s="24"/>
      <c r="H21" s="24">
        <v>98</v>
      </c>
      <c r="I21" s="24"/>
      <c r="J21" s="24">
        <v>194</v>
      </c>
      <c r="K21" s="13"/>
      <c r="L21" s="24">
        <v>191</v>
      </c>
      <c r="M21" s="24"/>
    </row>
    <row r="22" spans="1:13" ht="12.75">
      <c r="A22" s="21"/>
      <c r="B22" s="21" t="s">
        <v>6</v>
      </c>
      <c r="C22" s="37"/>
      <c r="D22" s="23">
        <v>59</v>
      </c>
      <c r="E22" s="13"/>
      <c r="F22" s="23">
        <v>60</v>
      </c>
      <c r="G22" s="23"/>
      <c r="H22" s="23">
        <v>56</v>
      </c>
      <c r="I22" s="23"/>
      <c r="J22" s="23">
        <v>115</v>
      </c>
      <c r="K22" s="13"/>
      <c r="L22" s="23">
        <v>118</v>
      </c>
      <c r="M22" s="23"/>
    </row>
    <row r="23" spans="1:13" ht="12.75">
      <c r="A23" s="21"/>
      <c r="B23" s="21" t="s">
        <v>7</v>
      </c>
      <c r="C23" s="37"/>
      <c r="D23" s="23">
        <v>25</v>
      </c>
      <c r="E23" s="13"/>
      <c r="F23" s="23">
        <v>26</v>
      </c>
      <c r="G23" s="23"/>
      <c r="H23" s="23">
        <v>24</v>
      </c>
      <c r="I23" s="23"/>
      <c r="J23" s="23">
        <v>49</v>
      </c>
      <c r="K23" s="13"/>
      <c r="L23" s="23">
        <v>50</v>
      </c>
      <c r="M23" s="23"/>
    </row>
    <row r="24" spans="1:13" ht="12.75">
      <c r="A24" s="21"/>
      <c r="B24" s="21" t="s">
        <v>8</v>
      </c>
      <c r="C24" s="37"/>
      <c r="D24" s="23">
        <v>31</v>
      </c>
      <c r="E24" s="13"/>
      <c r="F24" s="23">
        <v>28</v>
      </c>
      <c r="G24" s="23"/>
      <c r="H24" s="23">
        <v>31</v>
      </c>
      <c r="I24" s="23"/>
      <c r="J24" s="23">
        <v>62</v>
      </c>
      <c r="K24" s="13"/>
      <c r="L24" s="23">
        <v>56</v>
      </c>
      <c r="M24" s="23"/>
    </row>
    <row r="25" spans="1:13" ht="12.75">
      <c r="A25" s="21"/>
      <c r="B25" s="39"/>
      <c r="C25" s="40"/>
      <c r="D25" s="30"/>
      <c r="E25" s="12"/>
      <c r="F25" s="30"/>
      <c r="G25" s="30"/>
      <c r="H25" s="30"/>
      <c r="I25" s="30"/>
      <c r="J25" s="30"/>
      <c r="K25" s="12"/>
      <c r="L25" s="30"/>
      <c r="M25" s="30"/>
    </row>
    <row r="26" spans="1:13" ht="12.75">
      <c r="A26" s="21"/>
      <c r="B26" s="27"/>
      <c r="C26" s="24"/>
      <c r="D26" s="31"/>
      <c r="E26" s="13"/>
      <c r="F26" s="31"/>
      <c r="G26" s="31"/>
      <c r="H26" s="31"/>
      <c r="I26" s="31"/>
      <c r="J26" s="31"/>
      <c r="K26" s="13"/>
      <c r="L26" s="31"/>
      <c r="M26" s="31"/>
    </row>
    <row r="27" spans="1:13" ht="14.25">
      <c r="A27" s="21"/>
      <c r="B27" s="41" t="s">
        <v>233</v>
      </c>
      <c r="C27" s="13"/>
      <c r="D27" s="31"/>
      <c r="E27" s="13"/>
      <c r="F27" s="31"/>
      <c r="G27" s="31"/>
      <c r="H27" s="31"/>
      <c r="I27" s="31"/>
      <c r="J27" s="31"/>
      <c r="K27" s="13"/>
      <c r="L27" s="31"/>
      <c r="M27" s="31"/>
    </row>
    <row r="28" spans="1:13" ht="12.75">
      <c r="A28" s="21"/>
      <c r="B28" s="21" t="s">
        <v>5</v>
      </c>
      <c r="C28" s="37"/>
      <c r="D28" s="24">
        <v>279</v>
      </c>
      <c r="E28" s="13"/>
      <c r="F28" s="24">
        <v>294</v>
      </c>
      <c r="G28" s="24"/>
      <c r="H28" s="24">
        <v>397</v>
      </c>
      <c r="I28" s="24"/>
      <c r="J28" s="24">
        <v>676</v>
      </c>
      <c r="K28" s="13"/>
      <c r="L28" s="24">
        <v>780</v>
      </c>
      <c r="M28" s="24"/>
    </row>
    <row r="29" spans="1:13" ht="12.75">
      <c r="A29" s="21"/>
      <c r="B29" s="21" t="s">
        <v>6</v>
      </c>
      <c r="C29" s="37"/>
      <c r="D29" s="23">
        <v>170</v>
      </c>
      <c r="E29" s="13"/>
      <c r="F29" s="23">
        <v>186</v>
      </c>
      <c r="G29" s="23"/>
      <c r="H29" s="23">
        <v>175</v>
      </c>
      <c r="I29" s="23"/>
      <c r="J29" s="23">
        <v>345</v>
      </c>
      <c r="K29" s="13"/>
      <c r="L29" s="23">
        <v>332</v>
      </c>
      <c r="M29" s="23"/>
    </row>
    <row r="30" spans="1:13" ht="14.25">
      <c r="A30" s="21"/>
      <c r="B30" s="21" t="s">
        <v>234</v>
      </c>
      <c r="C30" s="37"/>
      <c r="D30" s="23">
        <v>33</v>
      </c>
      <c r="E30" s="13"/>
      <c r="F30" s="23">
        <v>52</v>
      </c>
      <c r="G30" s="23"/>
      <c r="H30" s="23">
        <v>44</v>
      </c>
      <c r="I30" s="23"/>
      <c r="J30" s="23">
        <v>77</v>
      </c>
      <c r="K30" s="13"/>
      <c r="L30" s="23">
        <v>99</v>
      </c>
      <c r="M30" s="23"/>
    </row>
    <row r="31" spans="1:13" ht="14.25">
      <c r="A31" s="21"/>
      <c r="B31" s="21" t="s">
        <v>232</v>
      </c>
      <c r="C31" s="37"/>
      <c r="D31" s="23">
        <v>194</v>
      </c>
      <c r="E31" s="13"/>
      <c r="F31" s="23">
        <v>65</v>
      </c>
      <c r="G31" s="23"/>
      <c r="H31" s="23">
        <v>193</v>
      </c>
      <c r="I31" s="23"/>
      <c r="J31" s="23">
        <v>387</v>
      </c>
      <c r="K31" s="13"/>
      <c r="L31" s="23">
        <v>211</v>
      </c>
      <c r="M31" s="23"/>
    </row>
    <row r="32" spans="1:13" ht="12.75">
      <c r="A32" s="21"/>
      <c r="B32" s="27"/>
      <c r="C32" s="40"/>
      <c r="D32" s="30"/>
      <c r="E32" s="12"/>
      <c r="F32" s="30"/>
      <c r="G32" s="30"/>
      <c r="H32" s="30"/>
      <c r="I32" s="30"/>
      <c r="J32" s="30"/>
      <c r="K32" s="12"/>
      <c r="L32" s="30"/>
      <c r="M32" s="30"/>
    </row>
    <row r="33" spans="1:13" ht="12.75">
      <c r="A33" s="21"/>
      <c r="B33" s="27"/>
      <c r="C33" s="13"/>
      <c r="D33" s="31"/>
      <c r="E33" s="12"/>
      <c r="F33" s="31"/>
      <c r="G33" s="31"/>
      <c r="H33" s="31"/>
      <c r="I33" s="30"/>
      <c r="J33" s="31"/>
      <c r="K33" s="12"/>
      <c r="L33" s="31"/>
      <c r="M33" s="38"/>
    </row>
    <row r="34" spans="1:13" ht="12.75">
      <c r="A34" s="21"/>
      <c r="B34" s="41" t="s">
        <v>13</v>
      </c>
      <c r="C34" s="13"/>
      <c r="D34" s="31"/>
      <c r="E34" s="13"/>
      <c r="F34" s="31"/>
      <c r="G34" s="31"/>
      <c r="H34" s="31"/>
      <c r="I34" s="31"/>
      <c r="J34" s="31"/>
      <c r="K34" s="13"/>
      <c r="L34" s="31"/>
      <c r="M34" s="31"/>
    </row>
    <row r="35" spans="1:13" ht="12.75">
      <c r="A35" s="21"/>
      <c r="B35" s="21" t="s">
        <v>5</v>
      </c>
      <c r="C35" s="37"/>
      <c r="D35" s="24">
        <v>43</v>
      </c>
      <c r="E35" s="13"/>
      <c r="F35" s="24">
        <v>32</v>
      </c>
      <c r="G35" s="24"/>
      <c r="H35" s="24">
        <v>23</v>
      </c>
      <c r="I35" s="24"/>
      <c r="J35" s="24">
        <v>66</v>
      </c>
      <c r="K35" s="13"/>
      <c r="L35" s="24">
        <v>69</v>
      </c>
      <c r="M35" s="24"/>
    </row>
    <row r="36" spans="1:13" ht="12.75">
      <c r="A36" s="21"/>
      <c r="B36" s="21" t="s">
        <v>6</v>
      </c>
      <c r="C36" s="37"/>
      <c r="D36" s="23">
        <v>18</v>
      </c>
      <c r="E36" s="13"/>
      <c r="F36" s="23">
        <v>11</v>
      </c>
      <c r="G36" s="23"/>
      <c r="H36" s="23">
        <v>15</v>
      </c>
      <c r="I36" s="23"/>
      <c r="J36" s="23">
        <v>33</v>
      </c>
      <c r="K36" s="13"/>
      <c r="L36" s="23">
        <v>22</v>
      </c>
      <c r="M36" s="23"/>
    </row>
    <row r="37" spans="1:13" ht="12.75">
      <c r="A37" s="21"/>
      <c r="B37" s="21" t="s">
        <v>7</v>
      </c>
      <c r="C37" s="37"/>
      <c r="D37" s="23">
        <v>13</v>
      </c>
      <c r="E37" s="13"/>
      <c r="F37" s="23">
        <v>14</v>
      </c>
      <c r="G37" s="23"/>
      <c r="H37" s="23">
        <v>10</v>
      </c>
      <c r="I37" s="23"/>
      <c r="J37" s="23">
        <v>23</v>
      </c>
      <c r="K37" s="13"/>
      <c r="L37" s="23">
        <v>19</v>
      </c>
      <c r="M37" s="23"/>
    </row>
    <row r="38" spans="1:13" ht="12.75">
      <c r="A38" s="21"/>
      <c r="B38" s="21" t="s">
        <v>8</v>
      </c>
      <c r="C38" s="37"/>
      <c r="D38" s="23">
        <v>49</v>
      </c>
      <c r="E38" s="13"/>
      <c r="F38" s="23">
        <v>49</v>
      </c>
      <c r="G38" s="23"/>
      <c r="H38" s="23">
        <v>60</v>
      </c>
      <c r="I38" s="23"/>
      <c r="J38" s="23">
        <v>109</v>
      </c>
      <c r="K38" s="13"/>
      <c r="L38" s="23">
        <v>83</v>
      </c>
      <c r="M38" s="23"/>
    </row>
    <row r="39" spans="1:13" ht="12.75">
      <c r="A39" s="21"/>
      <c r="B39" s="27" t="s">
        <v>14</v>
      </c>
      <c r="C39" s="40"/>
      <c r="D39" s="29"/>
      <c r="E39" s="12"/>
      <c r="F39" s="30"/>
      <c r="G39" s="30"/>
      <c r="H39" s="30"/>
      <c r="I39" s="30"/>
      <c r="J39" s="13"/>
      <c r="K39" s="13"/>
      <c r="L39" s="13"/>
      <c r="M39" s="13"/>
    </row>
    <row r="40" spans="1:10" ht="12.75">
      <c r="A40" s="21"/>
      <c r="B40" s="27"/>
      <c r="C40" s="23"/>
      <c r="D40" s="23"/>
      <c r="E40" s="13"/>
      <c r="F40" s="23"/>
      <c r="G40" s="23"/>
      <c r="H40" s="23"/>
      <c r="I40" s="23"/>
      <c r="J40" s="13"/>
    </row>
    <row r="41" spans="1:13" ht="13.5" thickBot="1">
      <c r="A41" s="42"/>
      <c r="B41" s="43"/>
      <c r="C41" s="44"/>
      <c r="D41" s="44"/>
      <c r="E41" s="5"/>
      <c r="F41" s="44"/>
      <c r="G41" s="44"/>
      <c r="H41" s="44"/>
      <c r="I41" s="44"/>
      <c r="J41" s="44"/>
      <c r="K41" s="44"/>
      <c r="L41" s="44"/>
      <c r="M41" s="44"/>
    </row>
    <row r="42" spans="1:10" ht="12.75">
      <c r="A42" s="45" t="s">
        <v>15</v>
      </c>
      <c r="B42" s="46" t="s">
        <v>16</v>
      </c>
      <c r="C42" s="13"/>
      <c r="E42" s="12"/>
      <c r="F42" s="30"/>
      <c r="G42" s="30"/>
      <c r="H42" s="30"/>
      <c r="I42" s="30"/>
      <c r="J42" s="13"/>
    </row>
    <row r="43" spans="1:10" ht="12.75">
      <c r="A43" s="45"/>
      <c r="B43" s="46" t="s">
        <v>17</v>
      </c>
      <c r="C43" s="13"/>
      <c r="E43" s="12"/>
      <c r="F43" s="30"/>
      <c r="G43" s="30"/>
      <c r="H43" s="30"/>
      <c r="I43" s="30"/>
      <c r="J43" s="13"/>
    </row>
    <row r="44" spans="1:10" ht="12.75">
      <c r="A44" s="45"/>
      <c r="B44" s="46" t="s">
        <v>263</v>
      </c>
      <c r="C44" s="13"/>
      <c r="E44" s="12"/>
      <c r="F44" s="30"/>
      <c r="G44" s="30"/>
      <c r="H44" s="30"/>
      <c r="I44" s="30"/>
      <c r="J44" s="13"/>
    </row>
    <row r="45" spans="1:2" ht="12.75">
      <c r="A45" s="47" t="s">
        <v>18</v>
      </c>
      <c r="B45" s="48" t="s">
        <v>19</v>
      </c>
    </row>
    <row r="46" spans="1:2" ht="12.75">
      <c r="A46" s="47" t="s">
        <v>20</v>
      </c>
      <c r="B46" s="46" t="s">
        <v>21</v>
      </c>
    </row>
    <row r="47" spans="1:2" ht="12.75">
      <c r="A47" s="21"/>
      <c r="B47" s="39" t="s">
        <v>22</v>
      </c>
    </row>
    <row r="48" spans="1:2" ht="12.75">
      <c r="A48" s="47" t="s">
        <v>23</v>
      </c>
      <c r="B48" s="49" t="s">
        <v>24</v>
      </c>
    </row>
    <row r="49" spans="1:2" ht="12.75">
      <c r="A49" s="21"/>
      <c r="B49" s="39"/>
    </row>
    <row r="50" ht="12.75">
      <c r="A50" s="47"/>
    </row>
  </sheetData>
  <mergeCells count="4">
    <mergeCell ref="D4:F4"/>
    <mergeCell ref="D3:H3"/>
    <mergeCell ref="J4:L4"/>
    <mergeCell ref="J3:L3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M64"/>
  <sheetViews>
    <sheetView zoomScale="90" zoomScaleNormal="90" workbookViewId="0" topLeftCell="A18">
      <selection activeCell="I31" sqref="I31"/>
    </sheetView>
  </sheetViews>
  <sheetFormatPr defaultColWidth="9.140625" defaultRowHeight="12.75"/>
  <cols>
    <col min="1" max="1" width="3.421875" style="51" customWidth="1"/>
    <col min="2" max="2" width="65.421875" style="50" customWidth="1"/>
    <col min="3" max="3" width="2.421875" style="7" customWidth="1"/>
    <col min="4" max="4" width="13.28125" style="13" customWidth="1"/>
    <col min="5" max="5" width="2.00390625" style="7" customWidth="1"/>
    <col min="6" max="6" width="11.57421875" style="7" customWidth="1"/>
    <col min="7" max="7" width="2.00390625" style="7" customWidth="1"/>
    <col min="8" max="8" width="13.57421875" style="7" customWidth="1"/>
    <col min="9" max="9" width="2.00390625" style="7" customWidth="1"/>
    <col min="10" max="10" width="13.28125" style="7" customWidth="1"/>
    <col min="11" max="11" width="2.57421875" style="7" customWidth="1"/>
    <col min="12" max="12" width="14.00390625" style="7" bestFit="1" customWidth="1"/>
    <col min="13" max="13" width="2.57421875" style="7" customWidth="1"/>
    <col min="14" max="16384" width="9.140625" style="7" customWidth="1"/>
  </cols>
  <sheetData>
    <row r="1" spans="1:13" s="129" customFormat="1" ht="14.25" thickBot="1">
      <c r="A1" s="252" t="s">
        <v>250</v>
      </c>
      <c r="B1" s="253"/>
      <c r="C1" s="254"/>
      <c r="D1" s="4"/>
      <c r="E1" s="255"/>
      <c r="F1" s="256"/>
      <c r="G1" s="4"/>
      <c r="H1" s="4"/>
      <c r="I1" s="257"/>
      <c r="J1" s="4"/>
      <c r="K1" s="4"/>
      <c r="L1" s="4"/>
      <c r="M1" s="4"/>
    </row>
    <row r="2" spans="1:12" s="129" customFormat="1" ht="12.75">
      <c r="A2" s="406"/>
      <c r="B2" s="406"/>
      <c r="C2" s="407"/>
      <c r="D2" s="77"/>
      <c r="E2" s="206"/>
      <c r="F2" s="408"/>
      <c r="G2" s="77"/>
      <c r="H2" s="77"/>
      <c r="I2" s="409"/>
      <c r="J2" s="291"/>
      <c r="K2" s="409"/>
      <c r="L2" s="291"/>
    </row>
    <row r="3" spans="1:12" s="129" customFormat="1" ht="12.75">
      <c r="A3" s="406"/>
      <c r="B3" s="406"/>
      <c r="C3" s="407"/>
      <c r="D3" s="70"/>
      <c r="E3" s="70"/>
      <c r="F3" s="70"/>
      <c r="G3" s="77"/>
      <c r="H3" s="410"/>
      <c r="I3" s="411"/>
      <c r="J3" s="291"/>
      <c r="K3" s="409"/>
      <c r="L3" s="291"/>
    </row>
    <row r="4" spans="1:12" ht="12.75">
      <c r="A4" s="208"/>
      <c r="B4" s="290"/>
      <c r="C4" s="201"/>
      <c r="D4" s="481" t="str">
        <f>+'Table 6'!D3:H3</f>
        <v>For the three months ended</v>
      </c>
      <c r="E4" s="481"/>
      <c r="F4" s="481"/>
      <c r="G4" s="481"/>
      <c r="H4" s="481"/>
      <c r="I4" s="412"/>
      <c r="J4" s="481" t="str">
        <f>+'Table 6'!J3:L3</f>
        <v>For the six months ended</v>
      </c>
      <c r="K4" s="481"/>
      <c r="L4" s="481"/>
    </row>
    <row r="5" spans="1:12" ht="12.75">
      <c r="A5" s="208"/>
      <c r="B5" s="413"/>
      <c r="C5" s="201"/>
      <c r="D5" s="482" t="str">
        <f>+'Table 6'!D4:F4</f>
        <v>June 30,</v>
      </c>
      <c r="E5" s="483"/>
      <c r="F5" s="483"/>
      <c r="G5" s="69"/>
      <c r="H5" s="414" t="str">
        <f>+'Table 6'!H4</f>
        <v>March 31</v>
      </c>
      <c r="I5" s="415"/>
      <c r="J5" s="484" t="str">
        <f>+'Table 6'!J4:L4</f>
        <v>June 30,</v>
      </c>
      <c r="K5" s="485"/>
      <c r="L5" s="485"/>
    </row>
    <row r="6" spans="1:12" ht="12.75">
      <c r="A6" s="208"/>
      <c r="B6" s="405" t="s">
        <v>4</v>
      </c>
      <c r="C6" s="416"/>
      <c r="D6" s="417">
        <f>+'Table 6'!D5</f>
        <v>2006</v>
      </c>
      <c r="E6" s="412"/>
      <c r="F6" s="417">
        <f>+'Table 6'!F5</f>
        <v>2005</v>
      </c>
      <c r="G6" s="69"/>
      <c r="H6" s="417">
        <f>+'Table 6'!H5</f>
        <v>2006</v>
      </c>
      <c r="I6" s="412"/>
      <c r="J6" s="417">
        <f>+'Table 6'!J5</f>
        <v>2006</v>
      </c>
      <c r="K6" s="412"/>
      <c r="L6" s="417">
        <f>+'Table 6'!L5</f>
        <v>2005</v>
      </c>
    </row>
    <row r="7" spans="1:12" s="128" customFormat="1" ht="14.25">
      <c r="A7" s="283"/>
      <c r="B7" s="413" t="s">
        <v>278</v>
      </c>
      <c r="C7" s="201"/>
      <c r="D7" s="287">
        <v>509</v>
      </c>
      <c r="E7" s="102"/>
      <c r="F7" s="287">
        <v>515</v>
      </c>
      <c r="G7" s="287"/>
      <c r="H7" s="287">
        <v>484</v>
      </c>
      <c r="I7" s="287"/>
      <c r="J7" s="164">
        <v>993</v>
      </c>
      <c r="K7" s="164"/>
      <c r="L7" s="164">
        <v>968</v>
      </c>
    </row>
    <row r="8" spans="1:12" s="129" customFormat="1" ht="12.75">
      <c r="A8" s="290"/>
      <c r="B8" s="413" t="s">
        <v>83</v>
      </c>
      <c r="C8" s="418"/>
      <c r="D8" s="29">
        <v>445</v>
      </c>
      <c r="E8" s="69"/>
      <c r="F8" s="29">
        <v>424</v>
      </c>
      <c r="G8" s="70"/>
      <c r="H8" s="29">
        <v>438</v>
      </c>
      <c r="I8" s="29"/>
      <c r="J8" s="29">
        <v>883</v>
      </c>
      <c r="K8" s="29"/>
      <c r="L8" s="29">
        <v>789</v>
      </c>
    </row>
    <row r="9" spans="1:12" s="129" customFormat="1" ht="12.75">
      <c r="A9" s="290"/>
      <c r="B9" s="413" t="s">
        <v>170</v>
      </c>
      <c r="C9" s="201"/>
      <c r="D9" s="29">
        <f>43+1</f>
        <v>44</v>
      </c>
      <c r="E9" s="69"/>
      <c r="F9" s="29">
        <v>45</v>
      </c>
      <c r="G9" s="70"/>
      <c r="H9" s="29">
        <v>36</v>
      </c>
      <c r="I9" s="29"/>
      <c r="J9" s="29">
        <f>79+1</f>
        <v>80</v>
      </c>
      <c r="K9" s="29"/>
      <c r="L9" s="29">
        <v>88</v>
      </c>
    </row>
    <row r="10" spans="1:12" s="129" customFormat="1" ht="12.75">
      <c r="A10" s="290"/>
      <c r="B10" s="413" t="s">
        <v>86</v>
      </c>
      <c r="C10" s="201"/>
      <c r="D10" s="29">
        <v>7</v>
      </c>
      <c r="E10" s="69"/>
      <c r="F10" s="29">
        <v>6</v>
      </c>
      <c r="G10" s="70"/>
      <c r="H10" s="29">
        <v>6</v>
      </c>
      <c r="I10" s="29"/>
      <c r="J10" s="29">
        <v>13</v>
      </c>
      <c r="K10" s="29"/>
      <c r="L10" s="29">
        <v>12</v>
      </c>
    </row>
    <row r="11" spans="1:12" s="129" customFormat="1" ht="12.75">
      <c r="A11" s="290"/>
      <c r="B11" s="75" t="s">
        <v>191</v>
      </c>
      <c r="C11" s="418"/>
      <c r="D11" s="29">
        <v>4</v>
      </c>
      <c r="E11" s="69"/>
      <c r="F11" s="29">
        <v>3</v>
      </c>
      <c r="G11" s="70"/>
      <c r="H11" s="29">
        <v>2</v>
      </c>
      <c r="I11" s="29"/>
      <c r="J11" s="29">
        <v>6</v>
      </c>
      <c r="K11" s="29"/>
      <c r="L11" s="29">
        <v>5</v>
      </c>
    </row>
    <row r="12" spans="1:12" s="129" customFormat="1" ht="12.75" hidden="1">
      <c r="A12" s="290"/>
      <c r="B12" s="419" t="s">
        <v>192</v>
      </c>
      <c r="C12" s="407"/>
      <c r="D12" s="29">
        <v>0</v>
      </c>
      <c r="E12" s="102"/>
      <c r="F12" s="29">
        <v>0</v>
      </c>
      <c r="G12" s="77"/>
      <c r="H12" s="29">
        <v>0</v>
      </c>
      <c r="I12" s="29"/>
      <c r="J12" s="29">
        <v>0</v>
      </c>
      <c r="K12" s="29"/>
      <c r="L12" s="29">
        <v>0</v>
      </c>
    </row>
    <row r="13" spans="1:12" s="129" customFormat="1" ht="12.75" hidden="1">
      <c r="A13" s="290"/>
      <c r="B13" s="420" t="s">
        <v>193</v>
      </c>
      <c r="C13" s="421"/>
      <c r="D13" s="422">
        <v>0</v>
      </c>
      <c r="E13" s="423"/>
      <c r="F13" s="422">
        <v>0</v>
      </c>
      <c r="G13" s="424"/>
      <c r="H13" s="422">
        <v>0</v>
      </c>
      <c r="I13" s="422"/>
      <c r="J13" s="422"/>
      <c r="K13" s="422"/>
      <c r="L13" s="422">
        <v>0</v>
      </c>
    </row>
    <row r="14" spans="1:12" s="129" customFormat="1" ht="12.75">
      <c r="A14" s="290"/>
      <c r="B14" s="289" t="s">
        <v>194</v>
      </c>
      <c r="C14" s="285"/>
      <c r="D14" s="226">
        <f>D7-SUM(D8:D13)</f>
        <v>9</v>
      </c>
      <c r="E14" s="69"/>
      <c r="F14" s="226">
        <f>F7-SUM(F8:F13)</f>
        <v>37</v>
      </c>
      <c r="G14" s="70"/>
      <c r="H14" s="226">
        <f>H7-SUM(H8:H13)</f>
        <v>2</v>
      </c>
      <c r="I14" s="29"/>
      <c r="J14" s="425">
        <f>J7-SUM(J8:J13)</f>
        <v>11</v>
      </c>
      <c r="K14" s="29"/>
      <c r="L14" s="425">
        <f>L7-SUM(L8:L13)</f>
        <v>74</v>
      </c>
    </row>
    <row r="15" spans="1:12" s="129" customFormat="1" ht="14.25">
      <c r="A15" s="290"/>
      <c r="B15" s="292" t="s">
        <v>279</v>
      </c>
      <c r="C15" s="285"/>
      <c r="D15" s="40">
        <v>28</v>
      </c>
      <c r="E15" s="69"/>
      <c r="F15" s="40">
        <v>-25</v>
      </c>
      <c r="G15" s="70"/>
      <c r="H15" s="40">
        <v>-32</v>
      </c>
      <c r="I15" s="29"/>
      <c r="J15" s="40">
        <v>-4</v>
      </c>
      <c r="K15" s="40"/>
      <c r="L15" s="40">
        <v>-49</v>
      </c>
    </row>
    <row r="16" spans="1:12" s="129" customFormat="1" ht="12.75">
      <c r="A16" s="290"/>
      <c r="B16" s="292" t="s">
        <v>92</v>
      </c>
      <c r="C16" s="285"/>
      <c r="D16" s="426">
        <v>1</v>
      </c>
      <c r="E16" s="69"/>
      <c r="F16" s="426">
        <v>5</v>
      </c>
      <c r="G16" s="70"/>
      <c r="H16" s="426">
        <v>-9</v>
      </c>
      <c r="I16" s="29"/>
      <c r="J16" s="426">
        <v>-8</v>
      </c>
      <c r="K16" s="40"/>
      <c r="L16" s="426">
        <v>-4</v>
      </c>
    </row>
    <row r="17" spans="1:12" s="129" customFormat="1" ht="12.75">
      <c r="A17" s="290"/>
      <c r="B17" s="289" t="s">
        <v>195</v>
      </c>
      <c r="C17" s="285"/>
      <c r="D17" s="29">
        <f>SUM(D14:D16)</f>
        <v>38</v>
      </c>
      <c r="E17" s="69"/>
      <c r="F17" s="29">
        <f>SUM(F14:F16)</f>
        <v>17</v>
      </c>
      <c r="G17" s="70"/>
      <c r="H17" s="29">
        <f>SUM(H14:H16)</f>
        <v>-39</v>
      </c>
      <c r="I17" s="29"/>
      <c r="J17" s="29">
        <f>SUM(J14:J16)</f>
        <v>-1</v>
      </c>
      <c r="K17" s="29"/>
      <c r="L17" s="29">
        <f>SUM(L14:L16)</f>
        <v>21</v>
      </c>
    </row>
    <row r="18" spans="1:12" s="129" customFormat="1" ht="12.75">
      <c r="A18" s="290"/>
      <c r="B18" s="292" t="s">
        <v>196</v>
      </c>
      <c r="C18" s="285"/>
      <c r="D18" s="426">
        <v>38</v>
      </c>
      <c r="E18" s="69"/>
      <c r="F18" s="426">
        <v>42</v>
      </c>
      <c r="G18" s="70"/>
      <c r="H18" s="426">
        <v>75</v>
      </c>
      <c r="I18" s="29"/>
      <c r="J18" s="426">
        <v>113</v>
      </c>
      <c r="K18" s="40"/>
      <c r="L18" s="426">
        <v>140</v>
      </c>
    </row>
    <row r="19" spans="1:12" s="129" customFormat="1" ht="12.75">
      <c r="A19" s="290"/>
      <c r="B19" s="289" t="s">
        <v>197</v>
      </c>
      <c r="C19" s="285"/>
      <c r="D19" s="70">
        <f>D17+D18</f>
        <v>76</v>
      </c>
      <c r="E19" s="70"/>
      <c r="F19" s="70">
        <f>F17+F18</f>
        <v>59</v>
      </c>
      <c r="G19" s="70"/>
      <c r="H19" s="70">
        <f>H17+H18</f>
        <v>36</v>
      </c>
      <c r="I19" s="40"/>
      <c r="J19" s="77">
        <f>J17+J18</f>
        <v>112</v>
      </c>
      <c r="K19" s="409"/>
      <c r="L19" s="77">
        <f>L17+L18</f>
        <v>161</v>
      </c>
    </row>
    <row r="20" spans="1:12" s="129" customFormat="1" ht="12.75">
      <c r="A20" s="290"/>
      <c r="B20" s="427" t="s">
        <v>198</v>
      </c>
      <c r="C20" s="285"/>
      <c r="D20" s="426">
        <v>-39</v>
      </c>
      <c r="E20" s="69"/>
      <c r="F20" s="426">
        <v>20</v>
      </c>
      <c r="G20" s="70"/>
      <c r="H20" s="426">
        <v>2</v>
      </c>
      <c r="I20" s="40"/>
      <c r="J20" s="426">
        <v>-37</v>
      </c>
      <c r="K20" s="40"/>
      <c r="L20" s="426">
        <v>57</v>
      </c>
    </row>
    <row r="21" spans="1:12" s="129" customFormat="1" ht="12.75">
      <c r="A21" s="290"/>
      <c r="B21" s="289" t="s">
        <v>199</v>
      </c>
      <c r="C21" s="285"/>
      <c r="D21" s="40">
        <f>D19-D20</f>
        <v>115</v>
      </c>
      <c r="E21" s="69"/>
      <c r="F21" s="40">
        <f>F19-F20</f>
        <v>39</v>
      </c>
      <c r="G21" s="70"/>
      <c r="H21" s="40">
        <f>H19-H20</f>
        <v>34</v>
      </c>
      <c r="I21" s="40"/>
      <c r="J21" s="40">
        <f>J19-J20</f>
        <v>149</v>
      </c>
      <c r="K21" s="40"/>
      <c r="L21" s="40">
        <f>L19-L20</f>
        <v>104</v>
      </c>
    </row>
    <row r="22" spans="1:12" s="129" customFormat="1" ht="12.75">
      <c r="A22" s="290"/>
      <c r="B22" s="427" t="s">
        <v>151</v>
      </c>
      <c r="C22" s="285"/>
      <c r="D22" s="40">
        <v>-1</v>
      </c>
      <c r="E22" s="69"/>
      <c r="F22" s="40">
        <v>-1</v>
      </c>
      <c r="G22" s="70"/>
      <c r="H22" s="40">
        <v>-1</v>
      </c>
      <c r="I22" s="40"/>
      <c r="J22" s="40">
        <v>-2</v>
      </c>
      <c r="K22" s="40"/>
      <c r="L22" s="40">
        <v>-2</v>
      </c>
    </row>
    <row r="23" spans="1:12" s="129" customFormat="1" ht="13.5" thickBot="1">
      <c r="A23" s="290"/>
      <c r="B23" s="296" t="s">
        <v>200</v>
      </c>
      <c r="C23" s="285"/>
      <c r="D23" s="338">
        <f>D21+D22</f>
        <v>114</v>
      </c>
      <c r="E23" s="69"/>
      <c r="F23" s="338">
        <f>F21+F22</f>
        <v>38</v>
      </c>
      <c r="G23" s="70"/>
      <c r="H23" s="338">
        <f>H21+H22</f>
        <v>33</v>
      </c>
      <c r="I23" s="40"/>
      <c r="J23" s="338">
        <f>J21+J22</f>
        <v>147</v>
      </c>
      <c r="K23" s="38"/>
      <c r="L23" s="338">
        <f>L21+L22</f>
        <v>102</v>
      </c>
    </row>
    <row r="24" spans="1:9" s="129" customFormat="1" ht="13.5" thickTop="1">
      <c r="A24" s="50"/>
      <c r="B24" s="137"/>
      <c r="C24" s="263"/>
      <c r="D24" s="31"/>
      <c r="E24" s="13"/>
      <c r="F24" s="31"/>
      <c r="G24" s="31"/>
      <c r="H24" s="31"/>
      <c r="I24" s="168"/>
    </row>
    <row r="25" spans="1:13" s="128" customFormat="1" ht="13.5" thickBot="1">
      <c r="A25" s="265"/>
      <c r="B25" s="266"/>
      <c r="C25" s="267"/>
      <c r="D25" s="268"/>
      <c r="E25" s="5"/>
      <c r="F25" s="268"/>
      <c r="G25" s="268"/>
      <c r="H25" s="268"/>
      <c r="I25" s="268"/>
      <c r="J25" s="268"/>
      <c r="K25" s="268"/>
      <c r="L25" s="268"/>
      <c r="M25" s="268"/>
    </row>
    <row r="26" spans="1:9" s="128" customFormat="1" ht="12.75">
      <c r="A26" s="45" t="s">
        <v>15</v>
      </c>
      <c r="B26" s="269" t="s">
        <v>201</v>
      </c>
      <c r="C26" s="270"/>
      <c r="D26" s="31"/>
      <c r="E26" s="12"/>
      <c r="F26" s="31"/>
      <c r="G26" s="31"/>
      <c r="H26" s="31"/>
      <c r="I26" s="31"/>
    </row>
    <row r="27" spans="1:9" s="128" customFormat="1" ht="12.75">
      <c r="A27" s="45" t="s">
        <v>18</v>
      </c>
      <c r="B27" s="50" t="s">
        <v>174</v>
      </c>
      <c r="C27" s="7"/>
      <c r="D27" s="13"/>
      <c r="E27" s="7"/>
      <c r="F27" s="7"/>
      <c r="G27" s="7"/>
      <c r="H27" s="7"/>
      <c r="I27" s="7"/>
    </row>
    <row r="28" spans="1:9" s="128" customFormat="1" ht="12.75">
      <c r="A28" s="315" t="s">
        <v>20</v>
      </c>
      <c r="B28" s="290" t="s">
        <v>202</v>
      </c>
      <c r="C28" s="7"/>
      <c r="D28" s="13"/>
      <c r="E28" s="7"/>
      <c r="F28" s="7"/>
      <c r="G28" s="7"/>
      <c r="H28" s="7"/>
      <c r="I28" s="7"/>
    </row>
    <row r="29" spans="1:10" s="128" customFormat="1" ht="12.75">
      <c r="A29" s="45"/>
      <c r="B29" s="39" t="s">
        <v>203</v>
      </c>
      <c r="C29" s="21"/>
      <c r="D29" s="13"/>
      <c r="E29" s="13"/>
      <c r="F29" s="13"/>
      <c r="G29" s="13"/>
      <c r="H29" s="13"/>
      <c r="I29" s="13"/>
      <c r="J29" s="97"/>
    </row>
    <row r="30" spans="1:10" s="128" customFormat="1" ht="12.75">
      <c r="A30" s="45"/>
      <c r="B30" s="39"/>
      <c r="C30" s="21"/>
      <c r="D30" s="13"/>
      <c r="E30" s="13"/>
      <c r="F30" s="13"/>
      <c r="G30" s="13"/>
      <c r="H30" s="13"/>
      <c r="I30" s="13"/>
      <c r="J30" s="97"/>
    </row>
    <row r="31" spans="1:10" s="128" customFormat="1" ht="12.75">
      <c r="A31" s="47"/>
      <c r="B31" s="46"/>
      <c r="C31" s="21"/>
      <c r="D31" s="13"/>
      <c r="E31" s="13"/>
      <c r="F31" s="13"/>
      <c r="G31" s="13"/>
      <c r="H31" s="13"/>
      <c r="I31" s="13"/>
      <c r="J31" s="97"/>
    </row>
    <row r="32" spans="1:9" s="128" customFormat="1" ht="16.5" thickBot="1">
      <c r="A32" s="195" t="s">
        <v>268</v>
      </c>
      <c r="B32" s="271"/>
      <c r="C32" s="272"/>
      <c r="D32" s="316"/>
      <c r="E32" s="272"/>
      <c r="F32" s="273"/>
      <c r="G32" s="273"/>
      <c r="H32" s="276"/>
      <c r="I32" s="276"/>
    </row>
    <row r="33" spans="1:9" s="128" customFormat="1" ht="15.75">
      <c r="A33" s="202"/>
      <c r="B33" s="274"/>
      <c r="C33" s="275"/>
      <c r="D33" s="276"/>
      <c r="E33" s="276"/>
      <c r="F33" s="207"/>
      <c r="G33" s="276"/>
      <c r="H33" s="207"/>
      <c r="I33" s="312"/>
    </row>
    <row r="34" spans="1:9" s="128" customFormat="1" ht="12.75">
      <c r="A34" s="277"/>
      <c r="B34" s="381"/>
      <c r="C34" s="382"/>
      <c r="D34" s="383" t="str">
        <f>D5</f>
        <v>June 30,</v>
      </c>
      <c r="E34" s="384"/>
      <c r="F34" s="383" t="s">
        <v>129</v>
      </c>
      <c r="G34" s="278"/>
      <c r="H34" s="370"/>
      <c r="I34" s="371"/>
    </row>
    <row r="35" spans="1:9" s="128" customFormat="1" ht="12.75">
      <c r="A35" s="208"/>
      <c r="B35" s="385" t="s">
        <v>4</v>
      </c>
      <c r="C35" s="376"/>
      <c r="D35" s="377">
        <f>D6</f>
        <v>2006</v>
      </c>
      <c r="E35" s="378"/>
      <c r="F35" s="377">
        <v>2005</v>
      </c>
      <c r="G35" s="201"/>
      <c r="H35" s="372"/>
      <c r="I35" s="312"/>
    </row>
    <row r="36" spans="1:9" s="128" customFormat="1" ht="12.75">
      <c r="A36" s="283"/>
      <c r="B36" s="379" t="s">
        <v>130</v>
      </c>
      <c r="C36" s="386"/>
      <c r="D36" s="387">
        <v>100</v>
      </c>
      <c r="E36" s="387"/>
      <c r="F36" s="387">
        <v>279</v>
      </c>
      <c r="G36" s="287"/>
      <c r="H36" s="194"/>
      <c r="I36" s="264"/>
    </row>
    <row r="37" spans="1:9" ht="12.75">
      <c r="A37" s="283"/>
      <c r="B37" s="289" t="s">
        <v>204</v>
      </c>
      <c r="C37" s="386"/>
      <c r="D37" s="389">
        <v>389</v>
      </c>
      <c r="E37" s="387"/>
      <c r="F37" s="389">
        <v>361</v>
      </c>
      <c r="G37" s="287"/>
      <c r="H37" s="167"/>
      <c r="I37" s="264"/>
    </row>
    <row r="38" spans="1:9" ht="12.75">
      <c r="A38" s="283"/>
      <c r="B38" s="290" t="s">
        <v>132</v>
      </c>
      <c r="C38" s="384"/>
      <c r="D38" s="389">
        <v>412</v>
      </c>
      <c r="E38" s="387"/>
      <c r="F38" s="389">
        <v>429</v>
      </c>
      <c r="G38" s="287"/>
      <c r="H38" s="167"/>
      <c r="I38" s="264"/>
    </row>
    <row r="39" spans="1:9" ht="12.75">
      <c r="A39" s="283"/>
      <c r="B39" s="391" t="s">
        <v>133</v>
      </c>
      <c r="C39" s="392"/>
      <c r="D39" s="393">
        <v>56</v>
      </c>
      <c r="E39" s="394"/>
      <c r="F39" s="393">
        <v>64</v>
      </c>
      <c r="G39" s="287"/>
      <c r="H39" s="167"/>
      <c r="I39" s="264"/>
    </row>
    <row r="40" spans="1:9" ht="12.75">
      <c r="A40" s="283"/>
      <c r="B40" s="391" t="s">
        <v>134</v>
      </c>
      <c r="C40" s="392"/>
      <c r="D40" s="395">
        <v>92</v>
      </c>
      <c r="E40" s="387"/>
      <c r="F40" s="395">
        <v>15</v>
      </c>
      <c r="G40" s="287"/>
      <c r="H40" s="167"/>
      <c r="I40" s="264"/>
    </row>
    <row r="41" spans="1:9" ht="12.75">
      <c r="A41" s="283"/>
      <c r="B41" s="396" t="s">
        <v>135</v>
      </c>
      <c r="C41" s="397"/>
      <c r="D41" s="389">
        <f>SUM(D36:D40)</f>
        <v>1049</v>
      </c>
      <c r="E41" s="387"/>
      <c r="F41" s="389">
        <f>SUM(F36:F40)</f>
        <v>1148</v>
      </c>
      <c r="G41" s="287"/>
      <c r="H41" s="11"/>
      <c r="I41" s="264"/>
    </row>
    <row r="42" spans="1:9" ht="12.75">
      <c r="A42" s="290"/>
      <c r="B42" s="396" t="s">
        <v>136</v>
      </c>
      <c r="C42" s="397"/>
      <c r="D42" s="389">
        <v>651</v>
      </c>
      <c r="E42" s="389"/>
      <c r="F42" s="389">
        <v>647</v>
      </c>
      <c r="G42" s="70"/>
      <c r="H42" s="167"/>
      <c r="I42" s="181"/>
    </row>
    <row r="43" spans="1:9" ht="12.75">
      <c r="A43" s="290"/>
      <c r="B43" s="396" t="s">
        <v>205</v>
      </c>
      <c r="C43" s="397"/>
      <c r="D43" s="389">
        <v>488</v>
      </c>
      <c r="E43" s="389"/>
      <c r="F43" s="389">
        <v>464</v>
      </c>
      <c r="G43" s="70"/>
      <c r="H43" s="167"/>
      <c r="I43" s="181"/>
    </row>
    <row r="44" spans="1:9" ht="12.75">
      <c r="A44" s="290"/>
      <c r="B44" s="388" t="s">
        <v>206</v>
      </c>
      <c r="C44" s="397"/>
      <c r="D44" s="389">
        <v>104</v>
      </c>
      <c r="E44" s="389"/>
      <c r="F44" s="389">
        <v>104</v>
      </c>
      <c r="G44" s="70"/>
      <c r="H44" s="167"/>
      <c r="I44" s="181"/>
    </row>
    <row r="45" spans="1:9" ht="12.75">
      <c r="A45" s="290"/>
      <c r="B45" s="388" t="s">
        <v>142</v>
      </c>
      <c r="C45" s="386"/>
      <c r="D45" s="395">
        <v>106</v>
      </c>
      <c r="E45" s="389"/>
      <c r="F45" s="395">
        <v>110</v>
      </c>
      <c r="G45" s="70"/>
      <c r="H45" s="167"/>
      <c r="I45" s="181"/>
    </row>
    <row r="46" spans="1:9" ht="13.5" thickBot="1">
      <c r="A46" s="283"/>
      <c r="B46" s="398" t="s">
        <v>143</v>
      </c>
      <c r="C46" s="399"/>
      <c r="D46" s="400">
        <f>SUM(D41:D45)</f>
        <v>2398</v>
      </c>
      <c r="E46" s="387"/>
      <c r="F46" s="400">
        <f>SUM(F41:F45)</f>
        <v>2473</v>
      </c>
      <c r="G46" s="287"/>
      <c r="H46" s="193"/>
      <c r="I46" s="264"/>
    </row>
    <row r="47" spans="1:9" ht="13.5" thickTop="1">
      <c r="A47" s="290"/>
      <c r="B47" s="390"/>
      <c r="C47" s="384"/>
      <c r="D47" s="401"/>
      <c r="E47" s="389"/>
      <c r="F47" s="401"/>
      <c r="G47" s="70"/>
      <c r="H47" s="178"/>
      <c r="I47" s="181"/>
    </row>
    <row r="48" spans="1:9" ht="12.75">
      <c r="A48" s="290"/>
      <c r="B48" s="398" t="s">
        <v>144</v>
      </c>
      <c r="C48" s="399"/>
      <c r="D48" s="387">
        <v>21</v>
      </c>
      <c r="E48" s="387"/>
      <c r="F48" s="387">
        <v>169</v>
      </c>
      <c r="G48" s="287"/>
      <c r="H48" s="194"/>
      <c r="I48" s="181"/>
    </row>
    <row r="49" spans="1:9" ht="12.75">
      <c r="A49" s="283"/>
      <c r="B49" s="398" t="s">
        <v>145</v>
      </c>
      <c r="C49" s="399"/>
      <c r="D49" s="389">
        <v>350</v>
      </c>
      <c r="E49" s="387"/>
      <c r="F49" s="389">
        <v>367</v>
      </c>
      <c r="G49" s="287"/>
      <c r="H49" s="167"/>
      <c r="I49" s="264"/>
    </row>
    <row r="50" spans="1:9" ht="12.75">
      <c r="A50" s="290"/>
      <c r="B50" s="390" t="s">
        <v>146</v>
      </c>
      <c r="C50" s="384"/>
      <c r="D50" s="395">
        <v>149</v>
      </c>
      <c r="E50" s="389"/>
      <c r="F50" s="395">
        <v>156</v>
      </c>
      <c r="G50" s="70"/>
      <c r="H50" s="167"/>
      <c r="I50" s="181"/>
    </row>
    <row r="51" spans="1:9" ht="12.75">
      <c r="A51" s="283"/>
      <c r="B51" s="396" t="s">
        <v>147</v>
      </c>
      <c r="C51" s="397"/>
      <c r="D51" s="389">
        <f>SUM(D48:D50)</f>
        <v>520</v>
      </c>
      <c r="E51" s="387"/>
      <c r="F51" s="389">
        <f>SUM(F48:F50)</f>
        <v>692</v>
      </c>
      <c r="G51" s="287"/>
      <c r="H51" s="11"/>
      <c r="I51" s="264"/>
    </row>
    <row r="52" spans="1:9" ht="12.75">
      <c r="A52" s="290"/>
      <c r="B52" s="388" t="s">
        <v>148</v>
      </c>
      <c r="C52" s="386"/>
      <c r="D52" s="389">
        <v>883</v>
      </c>
      <c r="E52" s="389"/>
      <c r="F52" s="389">
        <v>966</v>
      </c>
      <c r="G52" s="70"/>
      <c r="H52" s="167"/>
      <c r="I52" s="181"/>
    </row>
    <row r="53" spans="1:9" ht="12.75">
      <c r="A53" s="290"/>
      <c r="B53" s="390" t="s">
        <v>149</v>
      </c>
      <c r="C53" s="386"/>
      <c r="D53" s="389">
        <v>620</v>
      </c>
      <c r="E53" s="389"/>
      <c r="F53" s="389">
        <v>644</v>
      </c>
      <c r="G53" s="70"/>
      <c r="H53" s="167"/>
      <c r="I53" s="181"/>
    </row>
    <row r="54" spans="1:9" ht="12.75">
      <c r="A54" s="290"/>
      <c r="B54" s="390" t="s">
        <v>150</v>
      </c>
      <c r="C54" s="384"/>
      <c r="D54" s="389">
        <v>196</v>
      </c>
      <c r="E54" s="389"/>
      <c r="F54" s="389">
        <v>167</v>
      </c>
      <c r="G54" s="70"/>
      <c r="H54" s="167"/>
      <c r="I54" s="181"/>
    </row>
    <row r="55" spans="1:9" ht="12.75">
      <c r="A55" s="290"/>
      <c r="B55" s="390" t="s">
        <v>151</v>
      </c>
      <c r="C55" s="384"/>
      <c r="D55" s="389">
        <v>46</v>
      </c>
      <c r="E55" s="389"/>
      <c r="F55" s="389">
        <v>42</v>
      </c>
      <c r="G55" s="70"/>
      <c r="H55" s="167"/>
      <c r="I55" s="181"/>
    </row>
    <row r="56" spans="1:9" ht="12.75">
      <c r="A56" s="290"/>
      <c r="B56" s="402" t="s">
        <v>207</v>
      </c>
      <c r="C56" s="384"/>
      <c r="D56" s="389"/>
      <c r="E56" s="389"/>
      <c r="F56" s="389"/>
      <c r="G56" s="70"/>
      <c r="H56" s="167"/>
      <c r="I56" s="181"/>
    </row>
    <row r="57" spans="1:9" ht="12.75">
      <c r="A57" s="290"/>
      <c r="B57" s="402" t="s">
        <v>208</v>
      </c>
      <c r="C57" s="384"/>
      <c r="D57" s="389"/>
      <c r="E57" s="389"/>
      <c r="F57" s="389"/>
      <c r="G57" s="70"/>
      <c r="H57" s="167"/>
      <c r="I57" s="181"/>
    </row>
    <row r="58" spans="1:9" ht="12.75">
      <c r="A58" s="290"/>
      <c r="B58" s="378" t="s">
        <v>209</v>
      </c>
      <c r="C58" s="384"/>
      <c r="D58" s="395">
        <v>133</v>
      </c>
      <c r="E58" s="389"/>
      <c r="F58" s="395">
        <v>-38</v>
      </c>
      <c r="G58" s="70"/>
      <c r="H58" s="167"/>
      <c r="I58" s="181"/>
    </row>
    <row r="59" spans="1:9" ht="13.5" thickBot="1">
      <c r="A59" s="283"/>
      <c r="B59" s="403" t="s">
        <v>210</v>
      </c>
      <c r="C59" s="404"/>
      <c r="D59" s="400">
        <f>SUM(D51:D58)</f>
        <v>2398</v>
      </c>
      <c r="E59" s="399"/>
      <c r="F59" s="400">
        <f>SUM(F51:F58)</f>
        <v>2473</v>
      </c>
      <c r="G59" s="286"/>
      <c r="H59" s="193"/>
      <c r="I59" s="264"/>
    </row>
    <row r="60" spans="1:9" ht="13.5" thickTop="1">
      <c r="A60" s="283"/>
      <c r="B60" s="296"/>
      <c r="C60" s="297"/>
      <c r="D60" s="193"/>
      <c r="E60" s="128"/>
      <c r="F60" s="193"/>
      <c r="G60" s="288"/>
      <c r="H60" s="193"/>
      <c r="I60" s="303"/>
    </row>
    <row r="61" spans="1:9" ht="13.5" thickBot="1">
      <c r="A61" s="298"/>
      <c r="B61" s="299"/>
      <c r="C61" s="300"/>
      <c r="D61" s="301"/>
      <c r="E61" s="301"/>
      <c r="F61" s="301"/>
      <c r="G61" s="301"/>
      <c r="H61" s="165"/>
      <c r="I61" s="165"/>
    </row>
    <row r="62" spans="1:9" ht="12.75">
      <c r="A62" s="45" t="s">
        <v>15</v>
      </c>
      <c r="B62" s="269" t="s">
        <v>211</v>
      </c>
      <c r="C62" s="302"/>
      <c r="D62" s="303"/>
      <c r="E62" s="303"/>
      <c r="F62" s="303"/>
      <c r="G62" s="303"/>
      <c r="H62" s="165"/>
      <c r="I62" s="165"/>
    </row>
    <row r="63" spans="1:9" ht="12.75">
      <c r="A63" s="222"/>
      <c r="B63" s="222"/>
      <c r="C63"/>
      <c r="D63"/>
      <c r="E63"/>
      <c r="F63"/>
      <c r="G63"/>
      <c r="H63"/>
      <c r="I63"/>
    </row>
    <row r="64" spans="1:9" ht="12.75">
      <c r="A64" s="222"/>
      <c r="B64" s="222"/>
      <c r="C64"/>
      <c r="D64"/>
      <c r="E64"/>
      <c r="F64"/>
      <c r="G64"/>
      <c r="H64"/>
      <c r="I64"/>
    </row>
  </sheetData>
  <mergeCells count="4">
    <mergeCell ref="D4:H4"/>
    <mergeCell ref="J4:L4"/>
    <mergeCell ref="D5:F5"/>
    <mergeCell ref="J5:L5"/>
  </mergeCells>
  <printOptions horizontalCentered="1"/>
  <pageMargins left="0.5" right="0.28" top="0.75" bottom="0.5" header="0.5" footer="0.5"/>
  <pageSetup horizontalDpi="300" verticalDpi="3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58"/>
  <sheetViews>
    <sheetView zoomScale="85" zoomScaleNormal="85" zoomScaleSheetLayoutView="75" workbookViewId="0" topLeftCell="A1">
      <selection activeCell="F1" sqref="A1:F16384"/>
    </sheetView>
  </sheetViews>
  <sheetFormatPr defaultColWidth="9.140625" defaultRowHeight="12.75"/>
  <cols>
    <col min="1" max="1" width="3.7109375" style="201" customWidth="1"/>
    <col min="2" max="2" width="55.140625" style="201" customWidth="1"/>
    <col min="3" max="3" width="2.7109375" style="201" customWidth="1"/>
    <col min="4" max="4" width="13.8515625" style="201" customWidth="1"/>
    <col min="5" max="5" width="2.7109375" style="201" customWidth="1"/>
    <col min="6" max="6" width="14.140625" style="201" customWidth="1"/>
    <col min="7" max="7" width="2.7109375" style="0" customWidth="1"/>
    <col min="8" max="8" width="3.28125" style="0" customWidth="1"/>
  </cols>
  <sheetData>
    <row r="1" spans="1:7" ht="13.5" thickBot="1">
      <c r="A1" s="195" t="s">
        <v>269</v>
      </c>
      <c r="B1" s="304"/>
      <c r="C1" s="304"/>
      <c r="D1" s="231"/>
      <c r="E1" s="231"/>
      <c r="F1" s="231"/>
      <c r="G1" s="305"/>
    </row>
    <row r="2" spans="1:6" ht="12" customHeight="1">
      <c r="A2" s="202"/>
      <c r="B2" s="306"/>
      <c r="C2" s="306"/>
      <c r="D2" s="308"/>
      <c r="E2" s="307"/>
      <c r="F2" s="307"/>
    </row>
    <row r="3" spans="1:6" ht="15.75" customHeight="1">
      <c r="A3" s="208"/>
      <c r="B3" s="324"/>
      <c r="C3" s="314"/>
      <c r="D3" s="312"/>
      <c r="E3" s="312"/>
      <c r="F3" s="312"/>
    </row>
    <row r="4" spans="1:6" ht="12.75">
      <c r="A4" s="208"/>
      <c r="B4" s="445"/>
      <c r="C4" s="290"/>
      <c r="D4" s="486" t="s">
        <v>1</v>
      </c>
      <c r="E4" s="486"/>
      <c r="F4" s="486"/>
    </row>
    <row r="5" spans="1:6" ht="12.75">
      <c r="A5" s="208"/>
      <c r="B5" s="445"/>
      <c r="C5" s="290"/>
      <c r="D5" s="487" t="s">
        <v>2</v>
      </c>
      <c r="E5" s="480"/>
      <c r="F5" s="487"/>
    </row>
    <row r="6" spans="1:6" ht="12.75">
      <c r="A6" s="208"/>
      <c r="B6" s="18" t="s">
        <v>4</v>
      </c>
      <c r="C6" s="18"/>
      <c r="D6" s="380">
        <f>+'Table 6'!J5</f>
        <v>2006</v>
      </c>
      <c r="E6" s="327"/>
      <c r="F6" s="380">
        <f>+'Table 10 LCC'!L5</f>
        <v>2005</v>
      </c>
    </row>
    <row r="7" spans="1:7" s="291" customFormat="1" ht="12.75">
      <c r="A7" s="290"/>
      <c r="B7" s="213" t="s">
        <v>95</v>
      </c>
      <c r="C7" s="213"/>
      <c r="D7" s="442">
        <v>147</v>
      </c>
      <c r="E7" s="102"/>
      <c r="F7" s="453">
        <v>102</v>
      </c>
      <c r="G7" s="309"/>
    </row>
    <row r="8" spans="1:7" s="291" customFormat="1" ht="12.75">
      <c r="A8" s="290"/>
      <c r="B8" s="213" t="s">
        <v>100</v>
      </c>
      <c r="C8" s="213"/>
      <c r="D8" s="310"/>
      <c r="E8" s="102"/>
      <c r="F8" s="77"/>
      <c r="G8" s="309"/>
    </row>
    <row r="9" spans="1:7" s="291" customFormat="1" ht="12.75">
      <c r="A9" s="290"/>
      <c r="B9" s="445" t="s">
        <v>212</v>
      </c>
      <c r="C9" s="445"/>
      <c r="D9" s="310">
        <v>6</v>
      </c>
      <c r="E9" s="102"/>
      <c r="F9" s="77">
        <v>5</v>
      </c>
      <c r="G9" s="309"/>
    </row>
    <row r="10" spans="1:7" s="291" customFormat="1" ht="12.75">
      <c r="A10" s="290"/>
      <c r="B10" s="155" t="s">
        <v>101</v>
      </c>
      <c r="C10" s="155"/>
      <c r="D10" s="310">
        <v>53</v>
      </c>
      <c r="E10" s="102"/>
      <c r="F10" s="77">
        <v>53</v>
      </c>
      <c r="G10" s="309"/>
    </row>
    <row r="11" spans="1:7" s="291" customFormat="1" ht="12.75">
      <c r="A11" s="290"/>
      <c r="B11" s="155" t="s">
        <v>108</v>
      </c>
      <c r="C11" s="155"/>
      <c r="D11" s="310">
        <v>7</v>
      </c>
      <c r="E11" s="102"/>
      <c r="F11" s="77">
        <v>1</v>
      </c>
      <c r="G11" s="309"/>
    </row>
    <row r="12" spans="1:7" s="291" customFormat="1" ht="12.75">
      <c r="A12" s="290"/>
      <c r="B12" s="155" t="s">
        <v>106</v>
      </c>
      <c r="C12" s="155"/>
      <c r="D12" s="310">
        <v>-43</v>
      </c>
      <c r="E12" s="102"/>
      <c r="F12" s="77">
        <v>7</v>
      </c>
      <c r="G12" s="309"/>
    </row>
    <row r="13" spans="1:7" s="291" customFormat="1" ht="12.75">
      <c r="A13" s="290"/>
      <c r="B13" s="324" t="s">
        <v>213</v>
      </c>
      <c r="C13" s="155"/>
      <c r="D13" s="310"/>
      <c r="E13" s="102"/>
      <c r="F13" s="77"/>
      <c r="G13" s="309"/>
    </row>
    <row r="14" spans="1:7" s="291" customFormat="1" ht="12.75">
      <c r="A14" s="290"/>
      <c r="B14" s="445" t="s">
        <v>104</v>
      </c>
      <c r="C14" s="155"/>
      <c r="D14" s="310">
        <v>-113</v>
      </c>
      <c r="E14" s="102"/>
      <c r="F14" s="77">
        <v>-140</v>
      </c>
      <c r="G14" s="309"/>
    </row>
    <row r="15" spans="1:7" s="291" customFormat="1" ht="12.75">
      <c r="A15" s="290"/>
      <c r="B15" s="445" t="s">
        <v>105</v>
      </c>
      <c r="C15" s="446"/>
      <c r="D15" s="310">
        <v>89</v>
      </c>
      <c r="E15" s="102"/>
      <c r="F15" s="77">
        <v>140</v>
      </c>
      <c r="G15" s="309"/>
    </row>
    <row r="16" spans="1:7" s="291" customFormat="1" ht="12.75">
      <c r="A16" s="290"/>
      <c r="B16" s="446" t="s">
        <v>110</v>
      </c>
      <c r="C16" s="446"/>
      <c r="D16" s="310"/>
      <c r="E16" s="102"/>
      <c r="F16" s="77"/>
      <c r="G16" s="309"/>
    </row>
    <row r="17" spans="1:7" s="291" customFormat="1" ht="12.75">
      <c r="A17" s="290"/>
      <c r="B17" s="155" t="s">
        <v>111</v>
      </c>
      <c r="C17" s="155"/>
      <c r="D17" s="310">
        <v>-21</v>
      </c>
      <c r="E17" s="102"/>
      <c r="F17" s="77">
        <v>-30</v>
      </c>
      <c r="G17" s="309"/>
    </row>
    <row r="18" spans="1:7" s="291" customFormat="1" ht="12.75">
      <c r="A18" s="290"/>
      <c r="B18" s="155" t="s">
        <v>112</v>
      </c>
      <c r="C18" s="155"/>
      <c r="D18" s="310">
        <v>27</v>
      </c>
      <c r="E18" s="102"/>
      <c r="F18" s="77">
        <v>-75</v>
      </c>
      <c r="G18" s="309"/>
    </row>
    <row r="19" spans="1:7" s="291" customFormat="1" ht="12.75">
      <c r="A19" s="290"/>
      <c r="B19" s="155" t="s">
        <v>113</v>
      </c>
      <c r="C19" s="155"/>
      <c r="D19" s="310">
        <v>-20</v>
      </c>
      <c r="E19" s="102"/>
      <c r="F19" s="77">
        <v>25</v>
      </c>
      <c r="G19" s="309"/>
    </row>
    <row r="20" spans="1:7" s="291" customFormat="1" ht="12.75">
      <c r="A20" s="290"/>
      <c r="B20" s="155" t="s">
        <v>265</v>
      </c>
      <c r="C20" s="213"/>
      <c r="D20" s="310">
        <v>-49</v>
      </c>
      <c r="E20" s="102"/>
      <c r="F20" s="77">
        <v>-8</v>
      </c>
      <c r="G20" s="309"/>
    </row>
    <row r="21" spans="1:7" s="291" customFormat="1" ht="12.75">
      <c r="A21" s="290"/>
      <c r="B21" s="447" t="s">
        <v>186</v>
      </c>
      <c r="C21" s="447"/>
      <c r="D21" s="448">
        <f>SUM(D7:D20)</f>
        <v>83</v>
      </c>
      <c r="E21" s="102"/>
      <c r="F21" s="448">
        <f>SUM(F7:F20)</f>
        <v>80</v>
      </c>
      <c r="G21" s="309"/>
    </row>
    <row r="22" spans="1:7" s="291" customFormat="1" ht="12.75">
      <c r="A22" s="290"/>
      <c r="B22" s="208"/>
      <c r="C22" s="208"/>
      <c r="D22" s="310"/>
      <c r="E22" s="102"/>
      <c r="F22" s="77"/>
      <c r="G22" s="309"/>
    </row>
    <row r="23" spans="1:7" s="291" customFormat="1" ht="12.75">
      <c r="A23" s="290"/>
      <c r="B23" s="155" t="s">
        <v>115</v>
      </c>
      <c r="C23" s="155"/>
      <c r="D23" s="310">
        <v>-28</v>
      </c>
      <c r="E23" s="102"/>
      <c r="F23" s="77">
        <v>-21</v>
      </c>
      <c r="G23" s="309"/>
    </row>
    <row r="24" spans="1:7" s="291" customFormat="1" ht="12.75" hidden="1">
      <c r="A24" s="290"/>
      <c r="B24" s="454" t="s">
        <v>214</v>
      </c>
      <c r="C24" s="455"/>
      <c r="D24" s="450"/>
      <c r="E24" s="456"/>
      <c r="F24" s="457">
        <v>0</v>
      </c>
      <c r="G24" s="317"/>
    </row>
    <row r="25" spans="1:7" s="291" customFormat="1" ht="12.75">
      <c r="A25" s="290"/>
      <c r="B25" s="446" t="s">
        <v>215</v>
      </c>
      <c r="C25" s="446"/>
      <c r="D25" s="458">
        <v>1</v>
      </c>
      <c r="E25" s="459"/>
      <c r="F25" s="431">
        <v>0</v>
      </c>
      <c r="G25" s="319"/>
    </row>
    <row r="26" spans="1:7" s="291" customFormat="1" ht="12.75">
      <c r="A26" s="290"/>
      <c r="B26" s="447" t="s">
        <v>188</v>
      </c>
      <c r="C26" s="447"/>
      <c r="D26" s="458">
        <f>SUM(D23:D25)</f>
        <v>-27</v>
      </c>
      <c r="E26" s="102"/>
      <c r="F26" s="458">
        <f>SUM(F23:F25)</f>
        <v>-21</v>
      </c>
      <c r="G26" s="309"/>
    </row>
    <row r="27" spans="1:7" s="291" customFormat="1" ht="12.75">
      <c r="A27" s="290"/>
      <c r="B27" s="208"/>
      <c r="C27" s="208"/>
      <c r="D27" s="310"/>
      <c r="E27" s="102"/>
      <c r="F27" s="77"/>
      <c r="G27" s="309"/>
    </row>
    <row r="28" spans="1:7" s="291" customFormat="1" ht="12.75">
      <c r="A28" s="290"/>
      <c r="B28" s="460" t="s">
        <v>189</v>
      </c>
      <c r="C28" s="460"/>
      <c r="D28" s="310">
        <v>-247</v>
      </c>
      <c r="E28" s="102"/>
      <c r="F28" s="77">
        <v>-29</v>
      </c>
      <c r="G28" s="309"/>
    </row>
    <row r="29" spans="1:7" s="291" customFormat="1" ht="12.75">
      <c r="A29" s="290"/>
      <c r="B29" s="460" t="s">
        <v>121</v>
      </c>
      <c r="C29" s="460"/>
      <c r="D29" s="310">
        <v>13</v>
      </c>
      <c r="E29" s="102"/>
      <c r="F29" s="77">
        <v>3</v>
      </c>
      <c r="G29" s="309"/>
    </row>
    <row r="30" spans="1:7" s="291" customFormat="1" ht="12.75">
      <c r="A30" s="290"/>
      <c r="B30" s="446" t="s">
        <v>216</v>
      </c>
      <c r="C30" s="446"/>
      <c r="D30" s="310">
        <v>0</v>
      </c>
      <c r="E30" s="102"/>
      <c r="F30" s="77">
        <v>6</v>
      </c>
      <c r="G30" s="309"/>
    </row>
    <row r="31" spans="1:7" s="291" customFormat="1" ht="12.75" hidden="1">
      <c r="A31" s="290"/>
      <c r="B31" s="461" t="s">
        <v>217</v>
      </c>
      <c r="C31" s="462"/>
      <c r="D31" s="448">
        <v>0</v>
      </c>
      <c r="E31" s="423"/>
      <c r="F31" s="424">
        <v>0</v>
      </c>
      <c r="G31" s="318"/>
    </row>
    <row r="32" spans="1:7" s="291" customFormat="1" ht="12.75" hidden="1">
      <c r="A32" s="290"/>
      <c r="B32" s="446" t="s">
        <v>218</v>
      </c>
      <c r="C32" s="446"/>
      <c r="D32" s="310"/>
      <c r="E32" s="102"/>
      <c r="F32" s="77">
        <v>0</v>
      </c>
      <c r="G32" s="309"/>
    </row>
    <row r="33" spans="1:7" s="291" customFormat="1" ht="12.75">
      <c r="A33" s="290"/>
      <c r="B33" s="463" t="s">
        <v>124</v>
      </c>
      <c r="C33" s="463"/>
      <c r="D33" s="458">
        <v>-3</v>
      </c>
      <c r="E33" s="102"/>
      <c r="F33" s="431">
        <v>-3</v>
      </c>
      <c r="G33" s="319"/>
    </row>
    <row r="34" spans="1:7" s="291" customFormat="1" ht="12.75">
      <c r="A34" s="290"/>
      <c r="B34" s="449" t="s">
        <v>125</v>
      </c>
      <c r="C34" s="449"/>
      <c r="D34" s="458">
        <f>SUM(D28:D33)</f>
        <v>-237</v>
      </c>
      <c r="E34" s="102"/>
      <c r="F34" s="458">
        <f>SUM(F28:F33)</f>
        <v>-23</v>
      </c>
      <c r="G34" s="309"/>
    </row>
    <row r="35" spans="1:7" s="291" customFormat="1" ht="12.75">
      <c r="A35" s="290"/>
      <c r="B35" s="449"/>
      <c r="C35" s="449"/>
      <c r="D35" s="450"/>
      <c r="E35" s="102"/>
      <c r="F35" s="310"/>
      <c r="G35" s="309"/>
    </row>
    <row r="36" spans="1:7" s="291" customFormat="1" ht="12.75">
      <c r="A36" s="290"/>
      <c r="B36" s="213" t="s">
        <v>126</v>
      </c>
      <c r="C36" s="213"/>
      <c r="D36" s="310">
        <v>2</v>
      </c>
      <c r="E36" s="102"/>
      <c r="F36" s="77">
        <v>-5</v>
      </c>
      <c r="G36" s="309"/>
    </row>
    <row r="37" spans="1:7" s="291" customFormat="1" ht="12.75">
      <c r="A37" s="290"/>
      <c r="B37" s="433"/>
      <c r="C37" s="433"/>
      <c r="D37" s="458"/>
      <c r="E37" s="102"/>
      <c r="F37" s="77"/>
      <c r="G37" s="309"/>
    </row>
    <row r="38" spans="1:7" s="291" customFormat="1" ht="13.5" thickBot="1">
      <c r="A38" s="290"/>
      <c r="B38" s="434" t="s">
        <v>127</v>
      </c>
      <c r="C38" s="434"/>
      <c r="D38" s="464">
        <f>D21+D26+D34+D36</f>
        <v>-179</v>
      </c>
      <c r="E38" s="102"/>
      <c r="F38" s="464">
        <f>F21+F26+F34+F36</f>
        <v>31</v>
      </c>
      <c r="G38" s="309"/>
    </row>
    <row r="39" spans="1:7" s="291" customFormat="1" ht="13.5" thickTop="1">
      <c r="A39" s="290"/>
      <c r="B39" s="447"/>
      <c r="C39" s="447"/>
      <c r="D39" s="442"/>
      <c r="E39" s="69"/>
      <c r="F39" s="442"/>
      <c r="G39" s="309"/>
    </row>
    <row r="40" spans="1:7" ht="13.5" thickBot="1">
      <c r="A40" s="228"/>
      <c r="B40" s="228"/>
      <c r="C40" s="228"/>
      <c r="D40" s="301"/>
      <c r="E40" s="301"/>
      <c r="F40" s="301"/>
      <c r="G40" s="305"/>
    </row>
    <row r="41" spans="1:6" ht="12.75">
      <c r="A41" s="315" t="s">
        <v>15</v>
      </c>
      <c r="B41" s="452" t="s">
        <v>211</v>
      </c>
      <c r="C41" s="452"/>
      <c r="D41" s="303"/>
      <c r="E41" s="303"/>
      <c r="F41" s="303"/>
    </row>
    <row r="42" spans="1:4" ht="12.75">
      <c r="A42" s="208"/>
      <c r="B42" s="208"/>
      <c r="C42" s="208"/>
      <c r="D42" s="303"/>
    </row>
    <row r="43" spans="1:3" ht="12.75">
      <c r="A43" s="208"/>
      <c r="B43" s="208"/>
      <c r="C43" s="208"/>
    </row>
    <row r="44" spans="1:3" ht="12.75">
      <c r="A44" s="208"/>
      <c r="B44" s="208"/>
      <c r="C44" s="208"/>
    </row>
    <row r="45" spans="1:3" ht="12.75">
      <c r="A45" s="208"/>
      <c r="B45" s="208"/>
      <c r="C45" s="208"/>
    </row>
    <row r="46" spans="1:3" ht="12.75">
      <c r="A46" s="208"/>
      <c r="B46" s="208"/>
      <c r="C46" s="208"/>
    </row>
    <row r="47" spans="1:3" ht="12.75">
      <c r="A47" s="208"/>
      <c r="B47" s="208"/>
      <c r="C47" s="208"/>
    </row>
    <row r="48" spans="1:3" ht="12.75">
      <c r="A48" s="208"/>
      <c r="B48" s="208"/>
      <c r="C48" s="208"/>
    </row>
    <row r="49" spans="1:3" ht="12.75">
      <c r="A49" s="208"/>
      <c r="B49" s="208"/>
      <c r="C49" s="208"/>
    </row>
    <row r="50" spans="1:3" ht="12.75">
      <c r="A50" s="208"/>
      <c r="B50" s="208"/>
      <c r="C50" s="208"/>
    </row>
    <row r="51" spans="1:3" ht="12.75">
      <c r="A51" s="208"/>
      <c r="B51" s="208"/>
      <c r="C51" s="208"/>
    </row>
    <row r="52" spans="1:3" ht="12.75">
      <c r="A52" s="208"/>
      <c r="B52" s="208"/>
      <c r="C52" s="208"/>
    </row>
    <row r="53" spans="1:3" ht="12.75">
      <c r="A53" s="208"/>
      <c r="B53" s="208"/>
      <c r="C53" s="208"/>
    </row>
    <row r="54" spans="1:3" ht="12.75">
      <c r="A54" s="208"/>
      <c r="B54" s="208"/>
      <c r="C54" s="208"/>
    </row>
    <row r="55" spans="1:3" ht="12.75">
      <c r="A55" s="208"/>
      <c r="B55" s="208"/>
      <c r="C55" s="208"/>
    </row>
    <row r="56" spans="1:3" ht="12.75">
      <c r="A56" s="208"/>
      <c r="B56" s="208"/>
      <c r="C56" s="208"/>
    </row>
    <row r="57" spans="1:3" ht="12.75">
      <c r="A57" s="208"/>
      <c r="B57" s="208"/>
      <c r="C57" s="208"/>
    </row>
    <row r="58" spans="1:3" ht="12.75">
      <c r="A58" s="208"/>
      <c r="B58" s="208"/>
      <c r="C58" s="208"/>
    </row>
  </sheetData>
  <mergeCells count="2">
    <mergeCell ref="D4:F4"/>
    <mergeCell ref="D5:F5"/>
  </mergeCells>
  <printOptions horizontalCentered="1"/>
  <pageMargins left="0.5" right="0.25" top="0.75" bottom="0.5" header="0.5" footer="0.5"/>
  <pageSetup horizontalDpi="300" verticalDpi="3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M81"/>
  <sheetViews>
    <sheetView tabSelected="1" zoomScale="85" zoomScaleNormal="85" workbookViewId="0" topLeftCell="A1">
      <selection activeCell="P7" sqref="P6:P7"/>
    </sheetView>
  </sheetViews>
  <sheetFormatPr defaultColWidth="9.140625" defaultRowHeight="12.75"/>
  <cols>
    <col min="1" max="1" width="3.421875" style="78" customWidth="1"/>
    <col min="2" max="2" width="46.57421875" style="78" customWidth="1"/>
    <col min="3" max="3" width="2.7109375" style="69" customWidth="1"/>
    <col min="4" max="4" width="11.57421875" style="69" customWidth="1"/>
    <col min="5" max="5" width="2.7109375" style="69" customWidth="1"/>
    <col min="6" max="6" width="11.57421875" style="69" customWidth="1"/>
    <col min="7" max="7" width="2.7109375" style="69" customWidth="1"/>
    <col min="8" max="8" width="12.7109375" style="69" customWidth="1"/>
    <col min="9" max="9" width="2.7109375" style="69" customWidth="1"/>
    <col min="10" max="10" width="10.7109375" style="69" customWidth="1"/>
    <col min="11" max="11" width="2.140625" style="69" customWidth="1"/>
    <col min="12" max="12" width="11.421875" style="69" customWidth="1"/>
    <col min="13" max="13" width="2.421875" style="69" customWidth="1"/>
    <col min="14" max="16384" width="9.140625" style="69" customWidth="1"/>
  </cols>
  <sheetData>
    <row r="1" spans="1:13" ht="13.5" thickBot="1">
      <c r="A1" s="320" t="s">
        <v>270</v>
      </c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9" ht="12.75">
      <c r="A2" s="323"/>
      <c r="B2" s="324"/>
      <c r="C2" s="236"/>
      <c r="D2" s="236"/>
      <c r="E2" s="236"/>
      <c r="F2" s="236"/>
      <c r="G2" s="236"/>
      <c r="H2" s="236"/>
      <c r="I2" s="236"/>
    </row>
    <row r="3" spans="3:13" ht="12.75">
      <c r="C3" s="325"/>
      <c r="D3" s="438" t="str">
        <f>'Table 6'!D3:H3</f>
        <v>For the three months ended</v>
      </c>
      <c r="E3" s="438"/>
      <c r="F3" s="438"/>
      <c r="G3" s="438"/>
      <c r="H3" s="438"/>
      <c r="I3" s="326"/>
      <c r="J3" s="438" t="str">
        <f>'Table 6'!J3:N3</f>
        <v>For the six months ended</v>
      </c>
      <c r="K3" s="438"/>
      <c r="L3" s="438"/>
      <c r="M3" s="61"/>
    </row>
    <row r="4" spans="2:13" ht="12.75">
      <c r="B4" s="74"/>
      <c r="D4" s="438" t="str">
        <f>'Table 6'!D4:F4</f>
        <v>June 30,</v>
      </c>
      <c r="E4" s="479"/>
      <c r="F4" s="479"/>
      <c r="G4" s="327"/>
      <c r="H4" s="328" t="str">
        <f>'Table 6'!H4</f>
        <v>March 31</v>
      </c>
      <c r="J4" s="438" t="str">
        <f>'Table 6'!J4:L4</f>
        <v>June 30,</v>
      </c>
      <c r="K4" s="479"/>
      <c r="L4" s="479"/>
      <c r="M4" s="327"/>
    </row>
    <row r="5" spans="2:13" ht="12.75">
      <c r="B5" s="18" t="s">
        <v>4</v>
      </c>
      <c r="C5" s="329"/>
      <c r="D5" s="60">
        <f>'Table 6'!D5</f>
        <v>2006</v>
      </c>
      <c r="E5" s="330"/>
      <c r="F5" s="60">
        <f>'Table 6'!F5</f>
        <v>2005</v>
      </c>
      <c r="G5" s="307"/>
      <c r="H5" s="331">
        <f>'Table 6'!H5</f>
        <v>2006</v>
      </c>
      <c r="I5" s="329"/>
      <c r="J5" s="60">
        <f>'Table 6'!J5</f>
        <v>2006</v>
      </c>
      <c r="K5" s="330"/>
      <c r="L5" s="60">
        <f>'Table 6'!L5</f>
        <v>2005</v>
      </c>
      <c r="M5" s="307"/>
    </row>
    <row r="6" spans="2:13" ht="14.25">
      <c r="B6" s="83" t="s">
        <v>273</v>
      </c>
      <c r="C6" s="332"/>
      <c r="D6" s="287">
        <v>2411</v>
      </c>
      <c r="E6" s="333"/>
      <c r="F6" s="287">
        <v>1563</v>
      </c>
      <c r="G6" s="287"/>
      <c r="H6" s="287">
        <v>2094</v>
      </c>
      <c r="I6" s="332"/>
      <c r="J6" s="287">
        <v>4505</v>
      </c>
      <c r="K6" s="333"/>
      <c r="L6" s="287">
        <v>3099</v>
      </c>
      <c r="M6" s="287"/>
    </row>
    <row r="7" spans="1:13" s="70" customFormat="1" ht="12.75">
      <c r="A7" s="314"/>
      <c r="B7" s="334" t="s">
        <v>83</v>
      </c>
      <c r="C7" s="76"/>
      <c r="D7" s="29">
        <v>2232</v>
      </c>
      <c r="E7" s="29"/>
      <c r="F7" s="29">
        <v>1515</v>
      </c>
      <c r="G7" s="29"/>
      <c r="H7" s="29">
        <v>1915</v>
      </c>
      <c r="I7" s="76"/>
      <c r="J7" s="29">
        <v>4147</v>
      </c>
      <c r="K7" s="29"/>
      <c r="L7" s="29">
        <v>2921</v>
      </c>
      <c r="M7" s="29"/>
    </row>
    <row r="8" spans="1:13" s="70" customFormat="1" ht="12.75">
      <c r="A8" s="314"/>
      <c r="B8" s="75" t="s">
        <v>170</v>
      </c>
      <c r="C8" s="76"/>
      <c r="D8" s="337">
        <v>16</v>
      </c>
      <c r="E8" s="29"/>
      <c r="F8" s="337">
        <v>11</v>
      </c>
      <c r="G8" s="29"/>
      <c r="H8" s="337">
        <v>17</v>
      </c>
      <c r="I8" s="76"/>
      <c r="J8" s="337">
        <v>33</v>
      </c>
      <c r="K8" s="29"/>
      <c r="L8" s="337">
        <v>23</v>
      </c>
      <c r="M8" s="29"/>
    </row>
    <row r="9" spans="1:13" s="70" customFormat="1" ht="12.75">
      <c r="A9" s="314"/>
      <c r="B9" s="335" t="s">
        <v>219</v>
      </c>
      <c r="C9" s="336"/>
      <c r="D9" s="29">
        <f>D6-D7-D8</f>
        <v>163</v>
      </c>
      <c r="E9" s="29"/>
      <c r="F9" s="29">
        <f>F6-F7-F8</f>
        <v>37</v>
      </c>
      <c r="G9" s="29"/>
      <c r="H9" s="29">
        <f>H6-H7-H8</f>
        <v>162</v>
      </c>
      <c r="I9" s="336"/>
      <c r="J9" s="29">
        <f>J6-J7-J8</f>
        <v>325</v>
      </c>
      <c r="K9" s="29"/>
      <c r="L9" s="29">
        <f>L6-L7-L8</f>
        <v>155</v>
      </c>
      <c r="M9" s="29"/>
    </row>
    <row r="10" spans="1:13" s="70" customFormat="1" ht="12.75">
      <c r="A10" s="314"/>
      <c r="B10" s="78" t="s">
        <v>91</v>
      </c>
      <c r="C10" s="336"/>
      <c r="D10" s="337">
        <v>-12</v>
      </c>
      <c r="E10" s="29"/>
      <c r="F10" s="337">
        <v>-9</v>
      </c>
      <c r="G10" s="29"/>
      <c r="H10" s="337">
        <v>-11</v>
      </c>
      <c r="I10" s="336"/>
      <c r="J10" s="337">
        <v>-23</v>
      </c>
      <c r="K10" s="29"/>
      <c r="L10" s="337">
        <v>-17</v>
      </c>
      <c r="M10" s="29"/>
    </row>
    <row r="11" spans="1:13" s="70" customFormat="1" ht="12.75" customHeight="1">
      <c r="A11" s="314"/>
      <c r="B11" s="78" t="s">
        <v>220</v>
      </c>
      <c r="C11" s="336"/>
      <c r="D11" s="29">
        <f>+D9+D10</f>
        <v>151</v>
      </c>
      <c r="E11" s="29"/>
      <c r="F11" s="29">
        <f>+F9+F10</f>
        <v>28</v>
      </c>
      <c r="G11" s="29"/>
      <c r="H11" s="29">
        <f>+H9+H10</f>
        <v>151</v>
      </c>
      <c r="I11" s="336"/>
      <c r="J11" s="29">
        <f>+J9+J10</f>
        <v>302</v>
      </c>
      <c r="K11" s="29"/>
      <c r="L11" s="29">
        <f>+L9+L10</f>
        <v>138</v>
      </c>
      <c r="M11" s="29"/>
    </row>
    <row r="12" spans="1:13" s="70" customFormat="1" ht="12.75" customHeight="1">
      <c r="A12" s="314"/>
      <c r="B12" s="427" t="s">
        <v>280</v>
      </c>
      <c r="C12" s="336"/>
      <c r="D12" s="29">
        <v>8</v>
      </c>
      <c r="E12" s="29"/>
      <c r="F12" s="29">
        <v>0</v>
      </c>
      <c r="G12" s="29"/>
      <c r="H12" s="29">
        <v>0</v>
      </c>
      <c r="I12" s="336"/>
      <c r="J12" s="29">
        <v>8</v>
      </c>
      <c r="K12" s="29"/>
      <c r="L12" s="29">
        <v>0</v>
      </c>
      <c r="M12" s="29"/>
    </row>
    <row r="13" spans="2:13" ht="15" thickBot="1">
      <c r="B13" s="78" t="s">
        <v>251</v>
      </c>
      <c r="D13" s="338">
        <f>+D11-D12</f>
        <v>143</v>
      </c>
      <c r="E13" s="339"/>
      <c r="F13" s="338">
        <f>+F11-F12</f>
        <v>28</v>
      </c>
      <c r="G13" s="38"/>
      <c r="H13" s="338">
        <f>+H11-H12</f>
        <v>151</v>
      </c>
      <c r="J13" s="338">
        <f>+J11-J12</f>
        <v>294</v>
      </c>
      <c r="K13" s="339"/>
      <c r="L13" s="338">
        <f>+L11-L12</f>
        <v>138</v>
      </c>
      <c r="M13" s="38"/>
    </row>
    <row r="14" spans="4:13" ht="13.5" thickTop="1">
      <c r="D14" s="38"/>
      <c r="E14" s="339"/>
      <c r="F14" s="38"/>
      <c r="G14" s="38"/>
      <c r="H14" s="38"/>
      <c r="J14" s="38"/>
      <c r="K14" s="339"/>
      <c r="L14" s="38"/>
      <c r="M14" s="38"/>
    </row>
    <row r="15" spans="2:13" ht="14.25">
      <c r="B15" s="65" t="s">
        <v>252</v>
      </c>
      <c r="C15" s="84"/>
      <c r="D15" s="38">
        <v>194</v>
      </c>
      <c r="E15" s="77"/>
      <c r="F15" s="38">
        <v>65</v>
      </c>
      <c r="G15" s="38"/>
      <c r="H15" s="38">
        <v>193</v>
      </c>
      <c r="I15" s="84"/>
      <c r="J15" s="38">
        <v>387</v>
      </c>
      <c r="K15" s="77"/>
      <c r="L15" s="38">
        <v>211</v>
      </c>
      <c r="M15" s="38"/>
    </row>
    <row r="16" spans="4:8" ht="12.75">
      <c r="D16" s="38"/>
      <c r="E16" s="339"/>
      <c r="F16" s="38"/>
      <c r="G16" s="38"/>
      <c r="H16" s="38"/>
    </row>
    <row r="17" spans="1:13" ht="13.5" thickBot="1">
      <c r="A17" s="87"/>
      <c r="B17" s="87"/>
      <c r="C17" s="340"/>
      <c r="D17" s="341"/>
      <c r="E17" s="342"/>
      <c r="F17" s="341"/>
      <c r="G17" s="341"/>
      <c r="H17" s="341"/>
      <c r="I17" s="340"/>
      <c r="J17" s="340"/>
      <c r="K17" s="340"/>
      <c r="L17" s="340"/>
      <c r="M17" s="340"/>
    </row>
    <row r="18" spans="1:8" ht="12.75">
      <c r="A18" s="343" t="s">
        <v>15</v>
      </c>
      <c r="B18" s="48" t="s">
        <v>174</v>
      </c>
      <c r="D18" s="38"/>
      <c r="E18" s="339"/>
      <c r="F18" s="38"/>
      <c r="G18" s="38"/>
      <c r="H18" s="38"/>
    </row>
    <row r="19" spans="1:8" ht="12.75">
      <c r="A19" s="343" t="s">
        <v>18</v>
      </c>
      <c r="B19" s="48" t="s">
        <v>271</v>
      </c>
      <c r="D19" s="38"/>
      <c r="E19" s="339"/>
      <c r="F19" s="38"/>
      <c r="G19" s="38"/>
      <c r="H19" s="38"/>
    </row>
    <row r="20" spans="1:8" ht="12.75">
      <c r="A20" s="343" t="s">
        <v>20</v>
      </c>
      <c r="B20" s="48" t="s">
        <v>221</v>
      </c>
      <c r="D20" s="38"/>
      <c r="E20" s="339"/>
      <c r="F20" s="38"/>
      <c r="G20" s="38"/>
      <c r="H20" s="38"/>
    </row>
    <row r="23" spans="1:13" ht="16.5" thickBot="1">
      <c r="A23" s="320" t="s">
        <v>272</v>
      </c>
      <c r="B23" s="344"/>
      <c r="C23" s="345"/>
      <c r="D23" s="345"/>
      <c r="E23" s="345"/>
      <c r="F23" s="465"/>
      <c r="G23" s="465"/>
      <c r="H23" s="465"/>
      <c r="I23" s="345"/>
      <c r="J23" s="345"/>
      <c r="K23" s="345"/>
      <c r="L23" s="345"/>
      <c r="M23" s="345"/>
    </row>
    <row r="24" spans="1:13" ht="12.75" customHeight="1">
      <c r="A24" s="323"/>
      <c r="B24" s="346"/>
      <c r="C24" s="347"/>
      <c r="I24" s="347"/>
      <c r="J24" s="102"/>
      <c r="K24" s="347"/>
      <c r="L24" s="466"/>
      <c r="M24" s="102"/>
    </row>
    <row r="25" spans="2:12" ht="12.75">
      <c r="B25" s="65"/>
      <c r="C25" s="348"/>
      <c r="I25" s="348"/>
      <c r="J25" s="349" t="str">
        <f>D4</f>
        <v>June 30,</v>
      </c>
      <c r="K25" s="350"/>
      <c r="L25" s="351" t="s">
        <v>129</v>
      </c>
    </row>
    <row r="26" spans="2:12" ht="12.75">
      <c r="B26" s="18" t="s">
        <v>4</v>
      </c>
      <c r="J26" s="212">
        <f>D5</f>
        <v>2006</v>
      </c>
      <c r="L26" s="212">
        <v>2005</v>
      </c>
    </row>
    <row r="27" spans="2:12" ht="12.75">
      <c r="B27" s="190" t="s">
        <v>222</v>
      </c>
      <c r="C27" s="332"/>
      <c r="I27" s="332"/>
      <c r="J27" s="287">
        <v>576</v>
      </c>
      <c r="L27" s="287">
        <v>418</v>
      </c>
    </row>
    <row r="28" spans="2:12" ht="12.75">
      <c r="B28" s="190" t="s">
        <v>136</v>
      </c>
      <c r="C28" s="332"/>
      <c r="I28" s="332"/>
      <c r="J28" s="70">
        <v>1386</v>
      </c>
      <c r="L28" s="70">
        <v>1328</v>
      </c>
    </row>
    <row r="29" spans="2:12" ht="12.75">
      <c r="B29" s="190" t="s">
        <v>142</v>
      </c>
      <c r="C29" s="332"/>
      <c r="I29" s="332"/>
      <c r="J29" s="431">
        <v>95</v>
      </c>
      <c r="L29" s="431">
        <v>86</v>
      </c>
    </row>
    <row r="30" spans="2:12" ht="13.5" thickBot="1">
      <c r="B30" s="78" t="s">
        <v>143</v>
      </c>
      <c r="J30" s="352">
        <f>SUM(J27:J29)</f>
        <v>2057</v>
      </c>
      <c r="L30" s="352">
        <f>SUM(L27:L29)</f>
        <v>1832</v>
      </c>
    </row>
    <row r="31" spans="10:12" ht="13.5" thickTop="1">
      <c r="J31" s="225"/>
      <c r="L31" s="225"/>
    </row>
    <row r="32" spans="2:12" ht="12.75">
      <c r="B32" s="78" t="s">
        <v>144</v>
      </c>
      <c r="J32" s="287">
        <v>441</v>
      </c>
      <c r="L32" s="287">
        <v>5</v>
      </c>
    </row>
    <row r="33" spans="2:12" ht="12.75">
      <c r="B33" s="78" t="s">
        <v>223</v>
      </c>
      <c r="J33" s="70">
        <v>981</v>
      </c>
      <c r="L33" s="70">
        <v>800</v>
      </c>
    </row>
    <row r="34" spans="2:12" ht="12.75">
      <c r="B34" s="78" t="s">
        <v>148</v>
      </c>
      <c r="J34" s="70">
        <v>0</v>
      </c>
      <c r="L34" s="70">
        <v>439</v>
      </c>
    </row>
    <row r="35" spans="2:12" ht="12.75">
      <c r="B35" s="78" t="s">
        <v>224</v>
      </c>
      <c r="J35" s="70">
        <v>264</v>
      </c>
      <c r="L35" s="70">
        <v>264</v>
      </c>
    </row>
    <row r="36" spans="2:12" ht="12.75">
      <c r="B36" s="78" t="s">
        <v>225</v>
      </c>
      <c r="J36" s="70">
        <v>125</v>
      </c>
      <c r="L36" s="70">
        <v>113</v>
      </c>
    </row>
    <row r="37" spans="2:12" ht="12.75">
      <c r="B37" s="78" t="s">
        <v>179</v>
      </c>
      <c r="J37" s="431">
        <v>246</v>
      </c>
      <c r="L37" s="431">
        <v>211</v>
      </c>
    </row>
    <row r="38" spans="2:12" ht="13.5" thickBot="1">
      <c r="B38" s="86" t="s">
        <v>226</v>
      </c>
      <c r="C38" s="353"/>
      <c r="I38" s="353"/>
      <c r="J38" s="352">
        <f>SUM(J32:J37)</f>
        <v>2057</v>
      </c>
      <c r="L38" s="352">
        <f>SUM(L32:L37)</f>
        <v>1832</v>
      </c>
    </row>
    <row r="39" spans="2:9" ht="13.5" thickTop="1">
      <c r="B39" s="86"/>
      <c r="C39" s="353"/>
      <c r="D39" s="165"/>
      <c r="F39" s="165"/>
      <c r="H39" s="165"/>
      <c r="I39" s="353"/>
    </row>
    <row r="40" spans="1:13" ht="13.5" thickBot="1">
      <c r="A40" s="87"/>
      <c r="B40" s="321"/>
      <c r="C40" s="322"/>
      <c r="D40" s="232"/>
      <c r="E40" s="340"/>
      <c r="F40" s="232"/>
      <c r="G40" s="340"/>
      <c r="H40" s="232"/>
      <c r="I40" s="322"/>
      <c r="J40" s="322"/>
      <c r="K40" s="322"/>
      <c r="L40" s="322"/>
      <c r="M40" s="322"/>
    </row>
    <row r="41" spans="2:9" ht="12.75">
      <c r="B41" s="86"/>
      <c r="C41" s="353"/>
      <c r="D41" s="353"/>
      <c r="E41" s="353"/>
      <c r="F41" s="353"/>
      <c r="G41" s="353"/>
      <c r="H41" s="353"/>
      <c r="I41" s="353"/>
    </row>
    <row r="42" spans="2:9" ht="12.75">
      <c r="B42" s="86"/>
      <c r="C42" s="353"/>
      <c r="D42" s="353"/>
      <c r="E42" s="353"/>
      <c r="F42" s="353"/>
      <c r="G42" s="353"/>
      <c r="H42" s="353"/>
      <c r="I42" s="353"/>
    </row>
    <row r="43" spans="1:13" ht="13.5" thickBot="1">
      <c r="A43" s="320" t="s">
        <v>274</v>
      </c>
      <c r="B43" s="88"/>
      <c r="C43" s="89"/>
      <c r="D43" s="354"/>
      <c r="E43" s="354"/>
      <c r="F43" s="354"/>
      <c r="G43" s="354"/>
      <c r="H43" s="354"/>
      <c r="I43" s="89"/>
      <c r="J43" s="89"/>
      <c r="K43" s="89"/>
      <c r="L43" s="89"/>
      <c r="M43" s="89"/>
    </row>
    <row r="44" spans="1:9" ht="12.75">
      <c r="A44" s="323"/>
      <c r="B44" s="355"/>
      <c r="C44" s="91"/>
      <c r="D44" s="350"/>
      <c r="E44" s="350"/>
      <c r="F44" s="350"/>
      <c r="G44" s="350"/>
      <c r="H44" s="350"/>
      <c r="I44" s="91"/>
    </row>
    <row r="45" spans="2:13" ht="12.75">
      <c r="B45" s="323"/>
      <c r="C45" s="356"/>
      <c r="I45" s="325"/>
      <c r="J45" s="488" t="str">
        <f>J3</f>
        <v>For the six months ended</v>
      </c>
      <c r="K45" s="488"/>
      <c r="L45" s="488"/>
      <c r="M45" s="307"/>
    </row>
    <row r="46" spans="2:13" ht="12.75">
      <c r="B46" s="323"/>
      <c r="C46" s="356"/>
      <c r="J46" s="438" t="str">
        <f>J4</f>
        <v>June 30,</v>
      </c>
      <c r="K46" s="479"/>
      <c r="L46" s="479"/>
      <c r="M46" s="327"/>
    </row>
    <row r="47" spans="2:13" ht="12.75">
      <c r="B47" s="18" t="s">
        <v>4</v>
      </c>
      <c r="I47" s="329"/>
      <c r="J47" s="60">
        <f>'Table 6'!D5</f>
        <v>2006</v>
      </c>
      <c r="K47" s="330"/>
      <c r="L47" s="60">
        <f>'Table 6'!F5</f>
        <v>2005</v>
      </c>
      <c r="M47" s="307"/>
    </row>
    <row r="48" spans="2:13" ht="12.75">
      <c r="B48" s="190" t="s">
        <v>227</v>
      </c>
      <c r="C48" s="332"/>
      <c r="I48" s="332"/>
      <c r="J48" s="38">
        <v>337</v>
      </c>
      <c r="L48" s="38">
        <v>163</v>
      </c>
      <c r="M48" s="38"/>
    </row>
    <row r="49" spans="2:13" ht="12.75">
      <c r="B49" s="324" t="s">
        <v>228</v>
      </c>
      <c r="C49" s="236"/>
      <c r="I49" s="236"/>
      <c r="J49" s="77">
        <v>109</v>
      </c>
      <c r="K49" s="77"/>
      <c r="L49" s="77">
        <v>83</v>
      </c>
      <c r="M49" s="77"/>
    </row>
    <row r="50" spans="2:13" ht="12.75">
      <c r="B50" s="190" t="s">
        <v>229</v>
      </c>
      <c r="C50" s="332"/>
      <c r="I50" s="332"/>
      <c r="J50" s="77">
        <v>62</v>
      </c>
      <c r="K50" s="77"/>
      <c r="L50" s="77">
        <v>56</v>
      </c>
      <c r="M50" s="77"/>
    </row>
    <row r="51" spans="2:9" ht="12.75">
      <c r="B51" s="324"/>
      <c r="C51" s="236"/>
      <c r="D51" s="77"/>
      <c r="E51" s="77"/>
      <c r="F51" s="77"/>
      <c r="G51" s="77"/>
      <c r="H51" s="77"/>
      <c r="I51" s="236"/>
    </row>
    <row r="52" spans="1:13" ht="13.5" thickBot="1">
      <c r="A52" s="357"/>
      <c r="B52" s="358"/>
      <c r="C52" s="89"/>
      <c r="D52" s="341"/>
      <c r="E52" s="359"/>
      <c r="F52" s="341"/>
      <c r="G52" s="341"/>
      <c r="H52" s="341"/>
      <c r="I52" s="89"/>
      <c r="J52" s="89"/>
      <c r="K52" s="89"/>
      <c r="L52" s="89"/>
      <c r="M52" s="89"/>
    </row>
    <row r="53" spans="1:9" ht="12.75">
      <c r="A53" s="48"/>
      <c r="B53" s="65"/>
      <c r="C53" s="84"/>
      <c r="D53" s="38"/>
      <c r="E53" s="77"/>
      <c r="F53" s="38"/>
      <c r="G53" s="38"/>
      <c r="H53" s="38"/>
      <c r="I53" s="84"/>
    </row>
    <row r="54" spans="1:9" ht="12.75">
      <c r="A54" s="48"/>
      <c r="B54" s="65"/>
      <c r="C54" s="84"/>
      <c r="D54" s="38"/>
      <c r="E54" s="77"/>
      <c r="F54" s="38"/>
      <c r="G54" s="38"/>
      <c r="H54" s="38"/>
      <c r="I54" s="84"/>
    </row>
    <row r="55" spans="1:9" ht="12.75">
      <c r="A55" s="48"/>
      <c r="B55" s="65"/>
      <c r="C55" s="84"/>
      <c r="D55" s="38"/>
      <c r="E55" s="77"/>
      <c r="F55" s="38"/>
      <c r="G55" s="38"/>
      <c r="H55" s="38"/>
      <c r="I55" s="84"/>
    </row>
    <row r="78" spans="1:2" ht="12.75">
      <c r="A78" s="343"/>
      <c r="B78" s="48"/>
    </row>
    <row r="81" ht="12.75">
      <c r="A81" s="343"/>
    </row>
  </sheetData>
  <mergeCells count="6">
    <mergeCell ref="J45:L45"/>
    <mergeCell ref="J46:L46"/>
    <mergeCell ref="D4:F4"/>
    <mergeCell ref="D3:H3"/>
    <mergeCell ref="J4:L4"/>
    <mergeCell ref="J3:L3"/>
  </mergeCells>
  <printOptions horizontalCentered="1"/>
  <pageMargins left="0.5" right="0.24" top="0.75" bottom="0.5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40"/>
  <sheetViews>
    <sheetView workbookViewId="0" topLeftCell="A1">
      <selection activeCell="A4" sqref="A1:IV16384"/>
    </sheetView>
  </sheetViews>
  <sheetFormatPr defaultColWidth="9.140625" defaultRowHeight="12.75"/>
  <cols>
    <col min="2" max="2" width="50.8515625" style="0" customWidth="1"/>
    <col min="3" max="3" width="4.57421875" style="0" customWidth="1"/>
    <col min="4" max="4" width="10.57421875" style="0" customWidth="1"/>
    <col min="5" max="5" width="2.57421875" style="0" customWidth="1"/>
    <col min="6" max="6" width="10.57421875" style="0" customWidth="1"/>
    <col min="7" max="7" width="2.57421875" style="0" customWidth="1"/>
    <col min="8" max="8" width="12.140625" style="0" customWidth="1"/>
    <col min="9" max="9" width="2.57421875" style="0" customWidth="1"/>
    <col min="10" max="10" width="10.421875" style="0" customWidth="1"/>
    <col min="11" max="11" width="2.00390625" style="0" customWidth="1"/>
    <col min="12" max="12" width="9.8515625" style="0" customWidth="1"/>
    <col min="13" max="13" width="1.8515625" style="0" customWidth="1"/>
  </cols>
  <sheetData>
    <row r="1" spans="1:13" ht="14.25" thickBot="1">
      <c r="A1" s="52" t="s">
        <v>235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9" ht="12.75">
      <c r="A2" s="55"/>
      <c r="B2" s="56"/>
      <c r="C2" s="57"/>
      <c r="D2" s="57"/>
      <c r="E2" s="57"/>
      <c r="F2" s="57"/>
      <c r="G2" s="57"/>
      <c r="H2" s="57"/>
      <c r="I2" s="57"/>
    </row>
    <row r="3" spans="1:13" ht="12.75">
      <c r="A3" s="51"/>
      <c r="B3" s="58"/>
      <c r="C3" s="59"/>
      <c r="D3" s="438" t="s">
        <v>0</v>
      </c>
      <c r="E3" s="438"/>
      <c r="F3" s="438"/>
      <c r="G3" s="438"/>
      <c r="H3" s="438"/>
      <c r="I3" s="20"/>
      <c r="J3" s="438" t="s">
        <v>1</v>
      </c>
      <c r="K3" s="438"/>
      <c r="L3" s="438"/>
      <c r="M3" s="61"/>
    </row>
    <row r="4" spans="1:13" ht="12.75">
      <c r="A4" s="51"/>
      <c r="B4" s="58"/>
      <c r="C4" s="59"/>
      <c r="D4" s="469" t="s">
        <v>2</v>
      </c>
      <c r="E4" s="469"/>
      <c r="F4" s="469"/>
      <c r="G4" s="20"/>
      <c r="H4" s="62" t="s">
        <v>3</v>
      </c>
      <c r="I4" s="20"/>
      <c r="J4" s="469" t="s">
        <v>2</v>
      </c>
      <c r="K4" s="469"/>
      <c r="L4" s="469"/>
      <c r="M4" s="20"/>
    </row>
    <row r="5" spans="1:13" ht="12.75">
      <c r="A5" s="51"/>
      <c r="B5" s="18"/>
      <c r="C5" s="7"/>
      <c r="D5" s="63">
        <v>2006</v>
      </c>
      <c r="E5" s="64"/>
      <c r="F5" s="63">
        <v>2005</v>
      </c>
      <c r="G5" s="62"/>
      <c r="H5" s="63">
        <v>2006</v>
      </c>
      <c r="I5" s="62"/>
      <c r="J5" s="63">
        <v>2006</v>
      </c>
      <c r="K5" s="64"/>
      <c r="L5" s="63">
        <v>2005</v>
      </c>
      <c r="M5" s="62"/>
    </row>
    <row r="6" spans="1:13" ht="12.75">
      <c r="A6" s="51"/>
      <c r="B6" s="65" t="s">
        <v>236</v>
      </c>
      <c r="C6" s="7"/>
      <c r="D6" s="62"/>
      <c r="E6" s="64"/>
      <c r="F6" s="66"/>
      <c r="G6" s="62"/>
      <c r="H6" s="62"/>
      <c r="I6" s="62"/>
      <c r="J6" s="62"/>
      <c r="K6" s="64"/>
      <c r="L6" s="62"/>
      <c r="M6" s="62"/>
    </row>
    <row r="7" spans="1:13" ht="12.75">
      <c r="A7" s="51"/>
      <c r="B7" s="67" t="s">
        <v>25</v>
      </c>
      <c r="D7" s="72">
        <v>2930</v>
      </c>
      <c r="E7" s="13"/>
      <c r="F7" s="72">
        <v>2845</v>
      </c>
      <c r="G7" s="72"/>
      <c r="H7" s="72">
        <v>2871</v>
      </c>
      <c r="I7" s="72"/>
      <c r="J7" s="72">
        <v>5801</v>
      </c>
      <c r="K7" s="13"/>
      <c r="L7" s="72">
        <v>5753</v>
      </c>
      <c r="M7" s="70"/>
    </row>
    <row r="8" spans="1:13" ht="12.75">
      <c r="A8" s="51"/>
      <c r="B8" s="21" t="s">
        <v>26</v>
      </c>
      <c r="D8" s="72">
        <v>1489</v>
      </c>
      <c r="E8" s="13"/>
      <c r="F8" s="72">
        <v>1341</v>
      </c>
      <c r="G8" s="72"/>
      <c r="H8" s="72">
        <v>1333</v>
      </c>
      <c r="I8" s="72"/>
      <c r="J8" s="72">
        <v>2822</v>
      </c>
      <c r="K8" s="13"/>
      <c r="L8" s="72">
        <v>2678</v>
      </c>
      <c r="M8" s="70"/>
    </row>
    <row r="9" spans="1:13" ht="12.75">
      <c r="A9" s="51"/>
      <c r="B9" s="21" t="s">
        <v>27</v>
      </c>
      <c r="D9" s="72">
        <v>2154</v>
      </c>
      <c r="E9" s="13"/>
      <c r="F9" s="72">
        <v>1862</v>
      </c>
      <c r="G9" s="72"/>
      <c r="H9" s="72">
        <v>1966</v>
      </c>
      <c r="I9" s="72"/>
      <c r="J9" s="72">
        <v>4120</v>
      </c>
      <c r="K9" s="13"/>
      <c r="L9" s="72">
        <v>3896</v>
      </c>
      <c r="M9" s="70"/>
    </row>
    <row r="10" spans="1:13" ht="12.75">
      <c r="A10" s="51"/>
      <c r="B10" s="21" t="s">
        <v>28</v>
      </c>
      <c r="D10" s="72">
        <v>88</v>
      </c>
      <c r="E10" s="13"/>
      <c r="F10" s="72">
        <v>107</v>
      </c>
      <c r="G10" s="72"/>
      <c r="H10" s="72">
        <v>89</v>
      </c>
      <c r="I10" s="72"/>
      <c r="J10" s="72">
        <v>177</v>
      </c>
      <c r="K10" s="13"/>
      <c r="L10" s="72">
        <v>209</v>
      </c>
      <c r="M10" s="70"/>
    </row>
    <row r="11" spans="1:13" ht="12.75">
      <c r="A11" s="71"/>
      <c r="B11" s="67"/>
      <c r="C11" s="13"/>
      <c r="D11" s="72"/>
      <c r="E11" s="13"/>
      <c r="F11" s="72"/>
      <c r="G11" s="72"/>
      <c r="H11" s="72"/>
      <c r="I11" s="72"/>
      <c r="J11" s="72"/>
      <c r="K11" s="13"/>
      <c r="L11" s="72"/>
      <c r="M11" s="72"/>
    </row>
    <row r="12" spans="2:13" ht="12.75">
      <c r="B12" s="65" t="s">
        <v>237</v>
      </c>
      <c r="D12" s="13"/>
      <c r="E12" s="13"/>
      <c r="F12" s="13"/>
      <c r="G12" s="13"/>
      <c r="H12" s="13"/>
      <c r="I12" s="13"/>
      <c r="J12" s="13"/>
      <c r="K12" s="13"/>
      <c r="L12" s="13"/>
      <c r="M12" s="73"/>
    </row>
    <row r="13" spans="2:13" ht="12.75">
      <c r="B13" s="67" t="s">
        <v>29</v>
      </c>
      <c r="C13" s="7"/>
      <c r="D13" s="72">
        <v>763</v>
      </c>
      <c r="E13" s="13"/>
      <c r="F13" s="72">
        <v>731</v>
      </c>
      <c r="G13" s="72"/>
      <c r="H13" s="72">
        <v>834</v>
      </c>
      <c r="I13" s="72"/>
      <c r="J13" s="72">
        <v>1597</v>
      </c>
      <c r="K13" s="13"/>
      <c r="L13" s="72">
        <v>1615</v>
      </c>
      <c r="M13" s="70"/>
    </row>
    <row r="14" spans="2:13" ht="12.75">
      <c r="B14" s="21" t="s">
        <v>30</v>
      </c>
      <c r="C14" s="7"/>
      <c r="D14" s="13"/>
      <c r="E14" s="13"/>
      <c r="F14" s="13"/>
      <c r="G14" s="13"/>
      <c r="H14" s="13"/>
      <c r="I14" s="13"/>
      <c r="J14" s="13"/>
      <c r="K14" s="13"/>
      <c r="L14" s="13"/>
      <c r="M14" s="69"/>
    </row>
    <row r="15" spans="2:13" ht="12.75">
      <c r="B15" s="21" t="s">
        <v>31</v>
      </c>
      <c r="C15" s="13"/>
      <c r="D15" s="72">
        <v>1031</v>
      </c>
      <c r="E15" s="13"/>
      <c r="F15" s="72">
        <v>1045</v>
      </c>
      <c r="G15" s="72"/>
      <c r="H15" s="72">
        <v>982</v>
      </c>
      <c r="I15" s="72"/>
      <c r="J15" s="72">
        <v>2013</v>
      </c>
      <c r="K15" s="13"/>
      <c r="L15" s="72">
        <v>2027</v>
      </c>
      <c r="M15" s="70"/>
    </row>
    <row r="16" spans="2:13" ht="12.75">
      <c r="B16" s="67" t="s">
        <v>32</v>
      </c>
      <c r="C16" s="13"/>
      <c r="D16" s="72">
        <v>290</v>
      </c>
      <c r="E16" s="13"/>
      <c r="F16" s="72">
        <v>297</v>
      </c>
      <c r="G16" s="72"/>
      <c r="H16" s="72">
        <v>297</v>
      </c>
      <c r="I16" s="72"/>
      <c r="J16" s="72">
        <v>587</v>
      </c>
      <c r="K16" s="13"/>
      <c r="L16" s="72">
        <v>580</v>
      </c>
      <c r="M16" s="70"/>
    </row>
    <row r="17" spans="4:13" ht="12.75">
      <c r="D17" s="13"/>
      <c r="E17" s="13"/>
      <c r="F17" s="13"/>
      <c r="G17" s="13"/>
      <c r="H17" s="13"/>
      <c r="I17" s="13"/>
      <c r="J17" s="13"/>
      <c r="K17" s="13"/>
      <c r="L17" s="13"/>
      <c r="M17" s="73"/>
    </row>
    <row r="18" spans="2:13" ht="12.75">
      <c r="B18" s="65" t="s">
        <v>238</v>
      </c>
      <c r="D18" s="13"/>
      <c r="E18" s="13"/>
      <c r="F18" s="13"/>
      <c r="G18" s="13"/>
      <c r="H18" s="13"/>
      <c r="I18" s="13"/>
      <c r="J18" s="13"/>
      <c r="K18" s="13"/>
      <c r="L18" s="13"/>
      <c r="M18" s="73"/>
    </row>
    <row r="19" spans="2:13" ht="15.75">
      <c r="B19" s="67" t="s">
        <v>239</v>
      </c>
      <c r="D19" s="72">
        <v>158</v>
      </c>
      <c r="E19" s="13"/>
      <c r="F19" s="72">
        <v>154</v>
      </c>
      <c r="G19" s="72"/>
      <c r="H19" s="72">
        <v>151</v>
      </c>
      <c r="I19" s="13"/>
      <c r="J19" s="72">
        <v>309</v>
      </c>
      <c r="K19" s="13"/>
      <c r="L19" s="72">
        <v>296</v>
      </c>
      <c r="M19" s="70"/>
    </row>
    <row r="20" spans="4:13" ht="12.75">
      <c r="D20" s="13"/>
      <c r="E20" s="13"/>
      <c r="F20" s="13"/>
      <c r="G20" s="13"/>
      <c r="H20" s="13"/>
      <c r="I20" s="13"/>
      <c r="J20" s="13"/>
      <c r="K20" s="13"/>
      <c r="L20" s="13"/>
      <c r="M20" s="73"/>
    </row>
    <row r="21" spans="2:13" ht="12.75">
      <c r="B21" s="74" t="s">
        <v>240</v>
      </c>
      <c r="D21" s="13"/>
      <c r="E21" s="13"/>
      <c r="F21" s="13"/>
      <c r="G21" s="13"/>
      <c r="H21" s="13"/>
      <c r="I21" s="13"/>
      <c r="J21" s="13"/>
      <c r="K21" s="13"/>
      <c r="L21" s="13"/>
      <c r="M21" s="73"/>
    </row>
    <row r="22" spans="2:13" ht="12.75">
      <c r="B22" s="75" t="s">
        <v>33</v>
      </c>
      <c r="C22" s="76"/>
      <c r="D22" s="23">
        <v>116</v>
      </c>
      <c r="E22" s="23"/>
      <c r="F22" s="23">
        <v>110</v>
      </c>
      <c r="G22" s="23"/>
      <c r="H22" s="23">
        <v>113</v>
      </c>
      <c r="I22" s="23"/>
      <c r="J22" s="23">
        <v>114</v>
      </c>
      <c r="K22" s="23"/>
      <c r="L22" s="23">
        <v>113</v>
      </c>
      <c r="M22" s="76"/>
    </row>
    <row r="23" spans="2:13" ht="12.75">
      <c r="B23" s="75" t="s">
        <v>34</v>
      </c>
      <c r="C23" s="76"/>
      <c r="D23" s="23">
        <v>82</v>
      </c>
      <c r="E23" s="23"/>
      <c r="F23" s="23">
        <v>85</v>
      </c>
      <c r="G23" s="23"/>
      <c r="H23" s="23">
        <v>105</v>
      </c>
      <c r="I23" s="23"/>
      <c r="J23" s="23">
        <v>94</v>
      </c>
      <c r="K23" s="23"/>
      <c r="L23" s="23">
        <v>86</v>
      </c>
      <c r="M23" s="76"/>
    </row>
    <row r="24" spans="2:13" ht="12.75">
      <c r="B24" s="75" t="s">
        <v>35</v>
      </c>
      <c r="C24" s="76"/>
      <c r="D24" s="23">
        <v>11</v>
      </c>
      <c r="E24" s="23"/>
      <c r="F24" s="23">
        <v>8</v>
      </c>
      <c r="G24" s="23"/>
      <c r="H24" s="23">
        <v>10</v>
      </c>
      <c r="I24" s="23"/>
      <c r="J24" s="23">
        <v>10</v>
      </c>
      <c r="K24" s="23"/>
      <c r="L24" s="23">
        <v>14</v>
      </c>
      <c r="M24" s="76"/>
    </row>
    <row r="25" spans="2:13" ht="12.75">
      <c r="B25" s="75" t="s">
        <v>36</v>
      </c>
      <c r="C25" s="76"/>
      <c r="D25" s="23">
        <v>7</v>
      </c>
      <c r="E25" s="23"/>
      <c r="F25" s="23">
        <v>10</v>
      </c>
      <c r="G25" s="23"/>
      <c r="H25" s="23">
        <v>8</v>
      </c>
      <c r="I25" s="23"/>
      <c r="J25" s="23">
        <v>7</v>
      </c>
      <c r="K25" s="23"/>
      <c r="L25" s="23">
        <v>9</v>
      </c>
      <c r="M25" s="76"/>
    </row>
    <row r="26" spans="2:13" ht="12.75">
      <c r="B26" s="75" t="s">
        <v>37</v>
      </c>
      <c r="C26" s="76"/>
      <c r="D26" s="23">
        <v>118</v>
      </c>
      <c r="E26" s="30"/>
      <c r="F26" s="23">
        <v>70</v>
      </c>
      <c r="G26" s="23"/>
      <c r="H26" s="23">
        <v>114</v>
      </c>
      <c r="I26" s="23"/>
      <c r="J26" s="23">
        <v>117</v>
      </c>
      <c r="K26" s="30"/>
      <c r="L26" s="23">
        <v>80</v>
      </c>
      <c r="M26" s="76"/>
    </row>
    <row r="27" spans="2:13" ht="13.5" thickBot="1">
      <c r="B27" s="75" t="s">
        <v>38</v>
      </c>
      <c r="C27" s="76"/>
      <c r="D27" s="364">
        <v>334</v>
      </c>
      <c r="E27" s="30"/>
      <c r="F27" s="364">
        <v>283</v>
      </c>
      <c r="G27" s="11"/>
      <c r="H27" s="364">
        <v>350</v>
      </c>
      <c r="I27" s="23"/>
      <c r="J27" s="364">
        <v>342</v>
      </c>
      <c r="K27" s="30"/>
      <c r="L27" s="364">
        <v>302</v>
      </c>
      <c r="M27" s="77"/>
    </row>
    <row r="28" spans="1:13" ht="13.5" thickTop="1">
      <c r="A28" s="78"/>
      <c r="B28" s="79" t="s">
        <v>39</v>
      </c>
      <c r="C28" s="80"/>
      <c r="D28" s="365"/>
      <c r="E28" s="365"/>
      <c r="F28" s="365"/>
      <c r="G28" s="365"/>
      <c r="H28" s="365"/>
      <c r="I28" s="366"/>
      <c r="J28" s="365"/>
      <c r="K28" s="365"/>
      <c r="L28" s="365"/>
      <c r="M28" s="81"/>
    </row>
    <row r="29" spans="1:13" ht="12.75">
      <c r="A29" s="78"/>
      <c r="B29" s="83" t="s">
        <v>40</v>
      </c>
      <c r="C29" s="84"/>
      <c r="D29" s="367"/>
      <c r="E29" s="365"/>
      <c r="F29" s="367"/>
      <c r="G29" s="367"/>
      <c r="H29" s="367"/>
      <c r="I29" s="192"/>
      <c r="J29" s="367"/>
      <c r="K29" s="365"/>
      <c r="L29" s="367"/>
      <c r="M29" s="85"/>
    </row>
    <row r="30" spans="1:13" ht="12.75">
      <c r="A30" s="78"/>
      <c r="B30" s="86" t="s">
        <v>41</v>
      </c>
      <c r="C30" s="84"/>
      <c r="D30" s="23">
        <v>227</v>
      </c>
      <c r="E30" s="365"/>
      <c r="F30" s="23">
        <v>165</v>
      </c>
      <c r="G30" s="23"/>
      <c r="H30" s="23">
        <v>221</v>
      </c>
      <c r="I30" s="192"/>
      <c r="J30" s="23">
        <v>224</v>
      </c>
      <c r="K30" s="365"/>
      <c r="L30" s="23">
        <v>192</v>
      </c>
      <c r="M30" s="76"/>
    </row>
    <row r="31" spans="1:13" ht="12.75">
      <c r="A31" s="78"/>
      <c r="B31" s="83" t="s">
        <v>42</v>
      </c>
      <c r="C31" s="84"/>
      <c r="D31" s="23">
        <v>44</v>
      </c>
      <c r="E31" s="365"/>
      <c r="F31" s="23">
        <v>28</v>
      </c>
      <c r="G31" s="23"/>
      <c r="H31" s="23">
        <v>40</v>
      </c>
      <c r="I31" s="192"/>
      <c r="J31" s="23">
        <v>42</v>
      </c>
      <c r="K31" s="365"/>
      <c r="L31" s="23">
        <v>35</v>
      </c>
      <c r="M31" s="76"/>
    </row>
    <row r="32" spans="1:13" ht="13.5" thickBot="1">
      <c r="A32" s="78"/>
      <c r="B32" s="83" t="s">
        <v>43</v>
      </c>
      <c r="C32" s="84"/>
      <c r="D32" s="364">
        <v>271</v>
      </c>
      <c r="E32" s="365"/>
      <c r="F32" s="364">
        <v>193</v>
      </c>
      <c r="G32" s="11"/>
      <c r="H32" s="364">
        <v>261</v>
      </c>
      <c r="I32" s="192"/>
      <c r="J32" s="364">
        <v>266</v>
      </c>
      <c r="K32" s="365"/>
      <c r="L32" s="364">
        <v>227</v>
      </c>
      <c r="M32" s="77"/>
    </row>
    <row r="33" spans="1:13" ht="13.5" thickTop="1">
      <c r="A33" s="78"/>
      <c r="B33" s="83"/>
      <c r="C33" s="84"/>
      <c r="D33" s="77"/>
      <c r="E33" s="82"/>
      <c r="F33" s="77"/>
      <c r="G33" s="77"/>
      <c r="H33" s="77"/>
      <c r="I33" s="84"/>
      <c r="J33" s="73"/>
      <c r="K33" s="73"/>
      <c r="L33" s="73"/>
      <c r="M33" s="73"/>
    </row>
    <row r="34" spans="1:13" ht="13.5" thickBot="1">
      <c r="A34" s="87"/>
      <c r="B34" s="88"/>
      <c r="C34" s="89"/>
      <c r="D34" s="89"/>
      <c r="E34" s="89"/>
      <c r="F34" s="89"/>
      <c r="G34" s="89"/>
      <c r="H34" s="89"/>
      <c r="I34" s="89"/>
      <c r="J34" s="90"/>
      <c r="K34" s="54"/>
      <c r="L34" s="54"/>
      <c r="M34" s="54"/>
    </row>
    <row r="35" spans="1:10" ht="12.75">
      <c r="A35" s="45" t="s">
        <v>15</v>
      </c>
      <c r="B35" s="46" t="s">
        <v>259</v>
      </c>
      <c r="C35" s="91"/>
      <c r="D35" s="91"/>
      <c r="E35" s="91"/>
      <c r="F35" s="91"/>
      <c r="G35" s="91"/>
      <c r="H35" s="91"/>
      <c r="I35" s="91"/>
      <c r="J35" s="73"/>
    </row>
    <row r="36" spans="1:9" ht="12.75">
      <c r="A36" s="92" t="s">
        <v>18</v>
      </c>
      <c r="B36" s="48" t="s">
        <v>44</v>
      </c>
      <c r="C36" s="91"/>
      <c r="D36" s="91"/>
      <c r="E36" s="91"/>
      <c r="F36" s="91"/>
      <c r="G36" s="91"/>
      <c r="H36" s="91"/>
      <c r="I36" s="91"/>
    </row>
    <row r="38" ht="12.75">
      <c r="B38" s="93"/>
    </row>
    <row r="39" ht="12.75">
      <c r="B39" s="93"/>
    </row>
    <row r="40" ht="12.75">
      <c r="B40" s="93"/>
    </row>
  </sheetData>
  <mergeCells count="4">
    <mergeCell ref="D3:H3"/>
    <mergeCell ref="D4:F4"/>
    <mergeCell ref="J4:L4"/>
    <mergeCell ref="J3:L3"/>
  </mergeCells>
  <printOptions/>
  <pageMargins left="0.5" right="0.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34">
      <selection activeCell="J15" sqref="J15"/>
    </sheetView>
  </sheetViews>
  <sheetFormatPr defaultColWidth="9.140625" defaultRowHeight="12.75"/>
  <cols>
    <col min="1" max="1" width="3.421875" style="21" customWidth="1"/>
    <col min="2" max="2" width="48.421875" style="39" customWidth="1"/>
    <col min="3" max="3" width="6.28125" style="13" customWidth="1"/>
    <col min="4" max="4" width="12.421875" style="13" customWidth="1"/>
    <col min="5" max="5" width="2.7109375" style="13" customWidth="1"/>
    <col min="6" max="6" width="12.421875" style="13" customWidth="1"/>
    <col min="7" max="7" width="2.7109375" style="13" customWidth="1"/>
    <col min="8" max="8" width="12.421875" style="13" customWidth="1"/>
    <col min="9" max="9" width="2.7109375" style="13" customWidth="1"/>
    <col min="10" max="10" width="12.421875" style="13" customWidth="1"/>
    <col min="11" max="11" width="2.7109375" style="13" customWidth="1"/>
    <col min="12" max="12" width="10.7109375" style="13" customWidth="1"/>
    <col min="13" max="13" width="2.7109375" style="13" customWidth="1"/>
    <col min="14" max="16384" width="9.140625" style="13" customWidth="1"/>
  </cols>
  <sheetData>
    <row r="1" spans="1:12" ht="13.5" thickBot="1">
      <c r="A1" s="1" t="s">
        <v>45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</row>
    <row r="2" spans="1:12" ht="12.75">
      <c r="A2" s="8"/>
      <c r="B2" s="9"/>
      <c r="C2" s="10"/>
      <c r="D2" s="11"/>
      <c r="E2" s="12"/>
      <c r="F2" s="11"/>
      <c r="G2" s="11"/>
      <c r="H2" s="11"/>
      <c r="I2" s="11"/>
      <c r="J2" s="11"/>
      <c r="K2" s="11"/>
      <c r="L2" s="11"/>
    </row>
    <row r="3" spans="1:12" ht="12.75">
      <c r="A3" s="8"/>
      <c r="B3" s="9"/>
      <c r="C3" s="10"/>
      <c r="D3" s="94" t="s">
        <v>46</v>
      </c>
      <c r="E3" s="12"/>
      <c r="F3" s="11"/>
      <c r="G3" s="11"/>
      <c r="H3" s="11"/>
      <c r="I3" s="11"/>
      <c r="J3" s="11"/>
      <c r="K3" s="11"/>
      <c r="L3" s="11"/>
    </row>
    <row r="4" spans="1:12" ht="12.75">
      <c r="A4" s="8"/>
      <c r="B4" s="9"/>
      <c r="C4" s="10"/>
      <c r="D4" s="95" t="s">
        <v>47</v>
      </c>
      <c r="E4" s="12"/>
      <c r="F4" s="11"/>
      <c r="G4" s="11"/>
      <c r="H4" s="94" t="s">
        <v>48</v>
      </c>
      <c r="I4" s="11"/>
      <c r="J4" s="11"/>
      <c r="K4" s="11"/>
      <c r="L4" s="11"/>
    </row>
    <row r="5" spans="1:11" ht="12.75">
      <c r="A5" s="8"/>
      <c r="B5" s="9"/>
      <c r="C5" s="10"/>
      <c r="D5" s="94" t="s">
        <v>49</v>
      </c>
      <c r="E5" s="12"/>
      <c r="F5" s="94" t="s">
        <v>50</v>
      </c>
      <c r="G5" s="11"/>
      <c r="H5" s="94" t="s">
        <v>51</v>
      </c>
      <c r="I5" s="11"/>
      <c r="J5" s="94" t="s">
        <v>52</v>
      </c>
      <c r="K5" s="72"/>
    </row>
    <row r="6" spans="1:12" ht="12.75">
      <c r="A6" s="14"/>
      <c r="B6" s="18" t="s">
        <v>4</v>
      </c>
      <c r="C6" s="10"/>
      <c r="D6" s="19" t="s">
        <v>53</v>
      </c>
      <c r="E6" s="20"/>
      <c r="F6" s="19" t="s">
        <v>54</v>
      </c>
      <c r="G6" s="20"/>
      <c r="H6" s="19" t="s">
        <v>55</v>
      </c>
      <c r="I6" s="20"/>
      <c r="J6" s="19" t="s">
        <v>56</v>
      </c>
      <c r="K6" s="20"/>
      <c r="L6" s="73"/>
    </row>
    <row r="7" spans="1:12" ht="12.75">
      <c r="A7" s="14"/>
      <c r="B7" s="18"/>
      <c r="C7" s="10"/>
      <c r="D7" s="20"/>
      <c r="E7" s="20"/>
      <c r="F7" s="20"/>
      <c r="G7" s="20"/>
      <c r="H7" s="20"/>
      <c r="I7" s="20"/>
      <c r="J7" s="20"/>
      <c r="K7" s="20"/>
      <c r="L7" s="73"/>
    </row>
    <row r="8" spans="1:12" ht="12.75">
      <c r="A8" s="14"/>
      <c r="B8" s="96" t="s">
        <v>57</v>
      </c>
      <c r="C8" s="10"/>
      <c r="D8" s="20"/>
      <c r="E8" s="20"/>
      <c r="F8" s="20"/>
      <c r="G8" s="20"/>
      <c r="H8" s="20"/>
      <c r="I8" s="20"/>
      <c r="J8" s="20"/>
      <c r="K8" s="20"/>
      <c r="L8" s="73"/>
    </row>
    <row r="9" spans="1:12" ht="12.75">
      <c r="A9" s="14"/>
      <c r="C9" s="10"/>
      <c r="D9" s="20"/>
      <c r="E9" s="20"/>
      <c r="F9" s="20"/>
      <c r="G9" s="20"/>
      <c r="H9" s="73"/>
      <c r="I9" s="73"/>
      <c r="J9" s="73"/>
      <c r="K9" s="73"/>
      <c r="L9" s="73"/>
    </row>
    <row r="10" spans="2:12" ht="12.75">
      <c r="B10" s="65" t="s">
        <v>58</v>
      </c>
      <c r="D10" s="23"/>
      <c r="F10" s="23"/>
      <c r="G10" s="23"/>
      <c r="H10" s="23"/>
      <c r="I10" s="23"/>
      <c r="K10" s="23"/>
      <c r="L10" s="73"/>
    </row>
    <row r="11" spans="2:12" ht="12.75">
      <c r="B11" s="21" t="s">
        <v>59</v>
      </c>
      <c r="D11" s="24">
        <v>3401</v>
      </c>
      <c r="E11" s="97"/>
      <c r="F11" s="24">
        <v>181</v>
      </c>
      <c r="G11" s="24"/>
      <c r="H11" s="24">
        <v>96</v>
      </c>
      <c r="I11" s="24"/>
      <c r="J11" s="97">
        <v>43</v>
      </c>
      <c r="K11" s="23"/>
      <c r="L11" s="73"/>
    </row>
    <row r="12" spans="2:12" ht="12.75">
      <c r="B12" s="21" t="s">
        <v>60</v>
      </c>
      <c r="D12" s="23">
        <v>1763</v>
      </c>
      <c r="F12" s="23">
        <v>108</v>
      </c>
      <c r="G12" s="23"/>
      <c r="H12" s="23">
        <v>59</v>
      </c>
      <c r="I12" s="23"/>
      <c r="J12" s="23">
        <v>18</v>
      </c>
      <c r="K12" s="23"/>
      <c r="L12" s="73"/>
    </row>
    <row r="13" spans="2:12" ht="12.75">
      <c r="B13" s="21" t="s">
        <v>61</v>
      </c>
      <c r="D13" s="23">
        <v>359</v>
      </c>
      <c r="F13" s="23">
        <v>5</v>
      </c>
      <c r="G13" s="23"/>
      <c r="H13" s="23">
        <v>25</v>
      </c>
      <c r="I13" s="23"/>
      <c r="J13" s="23">
        <v>13</v>
      </c>
      <c r="K13" s="23"/>
      <c r="L13" s="73"/>
    </row>
    <row r="14" spans="2:12" ht="14.25">
      <c r="B14" s="21" t="s">
        <v>241</v>
      </c>
      <c r="D14" s="23">
        <v>-451</v>
      </c>
      <c r="F14" s="23">
        <v>-1</v>
      </c>
      <c r="G14" s="23"/>
      <c r="H14" s="23">
        <v>1</v>
      </c>
      <c r="I14" s="23"/>
      <c r="J14" s="23">
        <v>2</v>
      </c>
      <c r="K14" s="23"/>
      <c r="L14" s="73"/>
    </row>
    <row r="15" spans="2:12" ht="13.5" thickBot="1">
      <c r="B15" s="27" t="s">
        <v>62</v>
      </c>
      <c r="C15" s="73"/>
      <c r="D15" s="223">
        <f>IF((SUM(D11:D14))=('Table 10 LCC'!D6),(SUM(D11:D14)),"Error")</f>
        <v>5072</v>
      </c>
      <c r="F15" s="223">
        <f>IF((SUM(F11:F14))=('Table 10 LCC'!D13),(SUM(F11:F14)),"Error")</f>
        <v>293</v>
      </c>
      <c r="H15" s="223">
        <f>SUM(H11:H14)</f>
        <v>181</v>
      </c>
      <c r="J15" s="223">
        <f>SUM(J11:J14)</f>
        <v>76</v>
      </c>
      <c r="K15" s="73"/>
      <c r="L15" s="73"/>
    </row>
    <row r="16" spans="1:12" ht="13.5" thickTop="1">
      <c r="A16" s="14"/>
      <c r="B16" s="18"/>
      <c r="C16" s="10"/>
      <c r="D16" s="20"/>
      <c r="E16" s="20"/>
      <c r="F16" s="20"/>
      <c r="G16" s="20"/>
      <c r="H16" s="20"/>
      <c r="I16" s="20"/>
      <c r="J16" s="20"/>
      <c r="K16" s="20"/>
      <c r="L16" s="73"/>
    </row>
    <row r="17" spans="1:12" ht="12.75">
      <c r="A17" s="14"/>
      <c r="B17" s="18"/>
      <c r="C17" s="10"/>
      <c r="D17" s="20"/>
      <c r="E17" s="20"/>
      <c r="F17" s="20"/>
      <c r="G17" s="20"/>
      <c r="H17" s="20"/>
      <c r="I17" s="20"/>
      <c r="J17" s="20"/>
      <c r="K17" s="20"/>
      <c r="L17" s="73"/>
    </row>
    <row r="18" spans="1:12" ht="12.75">
      <c r="A18" s="14"/>
      <c r="B18" s="96" t="s">
        <v>65</v>
      </c>
      <c r="C18" s="73"/>
      <c r="D18" s="103"/>
      <c r="F18" s="103"/>
      <c r="H18" s="103"/>
      <c r="J18" s="103"/>
      <c r="K18" s="73"/>
      <c r="L18" s="73"/>
    </row>
    <row r="19" spans="1:12" ht="12.75">
      <c r="A19" s="14"/>
      <c r="C19" s="73"/>
      <c r="D19" s="103"/>
      <c r="F19" s="103"/>
      <c r="H19" s="103"/>
      <c r="J19" s="103"/>
      <c r="K19" s="73"/>
      <c r="L19" s="73"/>
    </row>
    <row r="20" spans="1:12" ht="12.75">
      <c r="A20" s="14"/>
      <c r="B20" s="65" t="s">
        <v>58</v>
      </c>
      <c r="C20" s="73"/>
      <c r="D20" s="103"/>
      <c r="F20" s="103"/>
      <c r="H20" s="103"/>
      <c r="J20" s="103"/>
      <c r="K20" s="73"/>
      <c r="L20" s="73"/>
    </row>
    <row r="21" spans="1:12" ht="12.75">
      <c r="A21" s="14"/>
      <c r="B21" s="21" t="s">
        <v>59</v>
      </c>
      <c r="C21" s="73"/>
      <c r="D21" s="103">
        <v>2849</v>
      </c>
      <c r="F21" s="103">
        <v>200</v>
      </c>
      <c r="H21" s="103">
        <v>96</v>
      </c>
      <c r="J21" s="103">
        <v>32</v>
      </c>
      <c r="K21" s="73"/>
      <c r="L21" s="73"/>
    </row>
    <row r="22" spans="1:12" ht="12.75">
      <c r="A22" s="14"/>
      <c r="B22" s="21" t="s">
        <v>60</v>
      </c>
      <c r="C22" s="73"/>
      <c r="D22" s="368">
        <v>1557</v>
      </c>
      <c r="F22" s="368">
        <v>127</v>
      </c>
      <c r="G22" s="368"/>
      <c r="H22" s="368">
        <v>60</v>
      </c>
      <c r="I22" s="368"/>
      <c r="J22" s="368">
        <v>11</v>
      </c>
      <c r="K22" s="73"/>
      <c r="L22" s="73"/>
    </row>
    <row r="23" spans="1:12" ht="12.75">
      <c r="A23" s="14"/>
      <c r="B23" s="21" t="s">
        <v>61</v>
      </c>
      <c r="C23" s="73"/>
      <c r="D23" s="368">
        <v>342</v>
      </c>
      <c r="E23" s="368"/>
      <c r="F23" s="368">
        <v>16</v>
      </c>
      <c r="G23" s="368"/>
      <c r="H23" s="368">
        <v>26</v>
      </c>
      <c r="I23" s="368"/>
      <c r="J23" s="368">
        <v>14</v>
      </c>
      <c r="K23" s="73"/>
      <c r="L23" s="73"/>
    </row>
    <row r="24" spans="1:12" ht="14.25">
      <c r="A24" s="14"/>
      <c r="B24" s="21" t="s">
        <v>241</v>
      </c>
      <c r="C24" s="73"/>
      <c r="D24" s="23">
        <v>-372</v>
      </c>
      <c r="F24" s="23">
        <v>-4</v>
      </c>
      <c r="G24" s="23"/>
      <c r="H24" s="23">
        <v>3</v>
      </c>
      <c r="I24" s="23"/>
      <c r="J24" s="23">
        <v>0</v>
      </c>
      <c r="K24" s="73"/>
      <c r="L24" s="73"/>
    </row>
    <row r="25" spans="1:12" ht="13.5" thickBot="1">
      <c r="A25" s="14"/>
      <c r="B25" s="27" t="s">
        <v>62</v>
      </c>
      <c r="C25" s="73"/>
      <c r="D25" s="223">
        <f>IF((SUM(D21:D24))=('Table 10 LCC'!F6),(SUM(D21:D24)),"Error")</f>
        <v>4376</v>
      </c>
      <c r="F25" s="223">
        <f>IF((SUM(F21:F24))=('Table 10 LCC'!F13),(SUM(F21:F24)),"Error")</f>
        <v>339</v>
      </c>
      <c r="H25" s="223">
        <f>SUM(H21:H24)</f>
        <v>185</v>
      </c>
      <c r="J25" s="223">
        <f>SUM(J21:J24)</f>
        <v>57</v>
      </c>
      <c r="K25" s="73"/>
      <c r="L25" s="73"/>
    </row>
    <row r="26" spans="1:12" ht="13.5" thickTop="1">
      <c r="A26" s="14"/>
      <c r="B26" s="18"/>
      <c r="C26" s="10"/>
      <c r="D26" s="20"/>
      <c r="E26" s="20"/>
      <c r="F26" s="20"/>
      <c r="G26" s="20"/>
      <c r="H26" s="20"/>
      <c r="I26" s="20"/>
      <c r="J26" s="20"/>
      <c r="K26" s="20"/>
      <c r="L26" s="73"/>
    </row>
    <row r="27" spans="1:12" ht="12.75">
      <c r="A27" s="14"/>
      <c r="B27" s="18"/>
      <c r="C27" s="10"/>
      <c r="D27" s="20"/>
      <c r="E27" s="20"/>
      <c r="F27" s="20"/>
      <c r="G27" s="20"/>
      <c r="H27" s="20"/>
      <c r="I27" s="20"/>
      <c r="J27" s="20"/>
      <c r="K27" s="20"/>
      <c r="L27" s="73"/>
    </row>
    <row r="28" spans="1:12" ht="12.75">
      <c r="A28" s="14"/>
      <c r="B28" s="96" t="s">
        <v>64</v>
      </c>
      <c r="C28" s="10"/>
      <c r="D28" s="20"/>
      <c r="E28" s="20"/>
      <c r="F28" s="20"/>
      <c r="G28" s="20"/>
      <c r="H28" s="20"/>
      <c r="I28" s="20"/>
      <c r="J28" s="20"/>
      <c r="K28" s="20"/>
      <c r="L28" s="73"/>
    </row>
    <row r="29" spans="1:12" ht="12.75">
      <c r="A29" s="14"/>
      <c r="C29" s="10"/>
      <c r="D29" s="20"/>
      <c r="E29" s="20"/>
      <c r="F29" s="20"/>
      <c r="G29" s="20"/>
      <c r="K29" s="20"/>
      <c r="L29" s="73"/>
    </row>
    <row r="30" spans="1:12" ht="12.75">
      <c r="A30" s="14"/>
      <c r="B30" s="65" t="s">
        <v>58</v>
      </c>
      <c r="D30" s="23"/>
      <c r="F30" s="23"/>
      <c r="G30" s="23"/>
      <c r="H30" s="23"/>
      <c r="I30" s="23"/>
      <c r="K30" s="20"/>
      <c r="L30" s="73"/>
    </row>
    <row r="31" spans="1:12" ht="12.75">
      <c r="A31" s="14"/>
      <c r="B31" s="21" t="s">
        <v>59</v>
      </c>
      <c r="D31" s="24">
        <v>3152</v>
      </c>
      <c r="E31" s="97"/>
      <c r="F31" s="24">
        <v>299</v>
      </c>
      <c r="G31" s="24"/>
      <c r="H31" s="24">
        <v>98</v>
      </c>
      <c r="I31" s="24"/>
      <c r="J31" s="97">
        <v>23</v>
      </c>
      <c r="K31" s="20"/>
      <c r="L31" s="73"/>
    </row>
    <row r="32" spans="1:12" ht="12.75">
      <c r="A32" s="14"/>
      <c r="B32" s="21" t="s">
        <v>60</v>
      </c>
      <c r="D32" s="23">
        <v>1644</v>
      </c>
      <c r="F32" s="23">
        <v>117</v>
      </c>
      <c r="G32" s="23"/>
      <c r="H32" s="23">
        <v>56</v>
      </c>
      <c r="I32" s="23"/>
      <c r="J32" s="23">
        <v>15</v>
      </c>
      <c r="K32" s="20"/>
      <c r="L32" s="73"/>
    </row>
    <row r="33" spans="1:12" ht="12.75">
      <c r="A33" s="14"/>
      <c r="B33" s="21" t="s">
        <v>61</v>
      </c>
      <c r="D33" s="23">
        <v>342</v>
      </c>
      <c r="F33" s="23">
        <v>20</v>
      </c>
      <c r="G33" s="23"/>
      <c r="H33" s="23">
        <v>24</v>
      </c>
      <c r="I33" s="23"/>
      <c r="J33" s="23">
        <v>10</v>
      </c>
      <c r="K33" s="20"/>
      <c r="L33" s="73"/>
    </row>
    <row r="34" spans="1:12" ht="14.25">
      <c r="A34" s="14"/>
      <c r="B34" s="21" t="s">
        <v>241</v>
      </c>
      <c r="D34" s="23">
        <v>-381</v>
      </c>
      <c r="F34" s="23">
        <v>-4</v>
      </c>
      <c r="G34" s="23"/>
      <c r="H34" s="23">
        <v>3</v>
      </c>
      <c r="I34" s="23"/>
      <c r="J34" s="23">
        <v>0</v>
      </c>
      <c r="K34" s="20"/>
      <c r="L34" s="73"/>
    </row>
    <row r="35" spans="1:12" ht="13.5" thickBot="1">
      <c r="A35" s="14"/>
      <c r="B35" s="27" t="s">
        <v>62</v>
      </c>
      <c r="C35" s="73"/>
      <c r="D35" s="223">
        <f>IF((SUM(D31:D34))=('Table 10 LCC'!H6),(SUM(D31:D34)),"Error")</f>
        <v>4757</v>
      </c>
      <c r="F35" s="223">
        <f>IF((SUM(F31:F34))=('Table 10 LCC'!H13),(SUM(F31:F34)),"Error")</f>
        <v>432</v>
      </c>
      <c r="H35" s="223">
        <f>SUM(H31:H34)</f>
        <v>181</v>
      </c>
      <c r="J35" s="223">
        <f>SUM(J31:J34)</f>
        <v>48</v>
      </c>
      <c r="K35" s="20"/>
      <c r="L35" s="73"/>
    </row>
    <row r="36" spans="1:12" ht="13.5" thickTop="1">
      <c r="A36" s="14"/>
      <c r="B36" s="18"/>
      <c r="C36" s="10"/>
      <c r="D36" s="20"/>
      <c r="E36" s="20"/>
      <c r="F36" s="20"/>
      <c r="G36" s="20"/>
      <c r="H36" s="20"/>
      <c r="I36" s="20"/>
      <c r="J36" s="20"/>
      <c r="K36" s="20"/>
      <c r="L36" s="73"/>
    </row>
    <row r="37" spans="1:12" ht="12.75">
      <c r="A37" s="14"/>
      <c r="B37" s="18"/>
      <c r="C37" s="10"/>
      <c r="D37" s="20"/>
      <c r="E37" s="20"/>
      <c r="F37" s="20"/>
      <c r="G37" s="20"/>
      <c r="H37" s="20"/>
      <c r="I37" s="20"/>
      <c r="J37" s="20"/>
      <c r="K37" s="20"/>
      <c r="L37" s="73"/>
    </row>
    <row r="38" spans="1:12" ht="12.75">
      <c r="A38" s="14"/>
      <c r="B38" s="96" t="s">
        <v>63</v>
      </c>
      <c r="C38" s="10"/>
      <c r="D38" s="20"/>
      <c r="E38" s="20"/>
      <c r="F38" s="20"/>
      <c r="G38" s="20"/>
      <c r="H38" s="20"/>
      <c r="I38" s="20"/>
      <c r="J38" s="20"/>
      <c r="K38" s="20"/>
      <c r="L38" s="73"/>
    </row>
    <row r="39" spans="1:12" ht="12.75">
      <c r="A39" s="14"/>
      <c r="C39" s="10"/>
      <c r="D39" s="20"/>
      <c r="E39" s="20"/>
      <c r="F39" s="20"/>
      <c r="G39" s="20"/>
      <c r="K39" s="73"/>
      <c r="L39" s="73"/>
    </row>
    <row r="40" spans="2:12" ht="12.75">
      <c r="B40" s="65" t="s">
        <v>58</v>
      </c>
      <c r="D40" s="23"/>
      <c r="F40" s="23"/>
      <c r="G40" s="23"/>
      <c r="H40" s="23"/>
      <c r="I40" s="23"/>
      <c r="K40" s="23"/>
      <c r="L40" s="73"/>
    </row>
    <row r="41" spans="2:12" ht="12.75">
      <c r="B41" s="21" t="s">
        <v>59</v>
      </c>
      <c r="D41" s="24">
        <v>6553</v>
      </c>
      <c r="E41" s="97"/>
      <c r="F41" s="24">
        <v>480</v>
      </c>
      <c r="G41" s="24"/>
      <c r="H41" s="24">
        <v>194</v>
      </c>
      <c r="I41" s="24"/>
      <c r="J41" s="97">
        <v>66</v>
      </c>
      <c r="K41" s="23"/>
      <c r="L41" s="73"/>
    </row>
    <row r="42" spans="2:12" ht="12.75">
      <c r="B42" s="21" t="s">
        <v>60</v>
      </c>
      <c r="D42" s="23">
        <v>3407</v>
      </c>
      <c r="F42" s="23">
        <v>225</v>
      </c>
      <c r="G42" s="23"/>
      <c r="H42" s="23">
        <v>115</v>
      </c>
      <c r="I42" s="23"/>
      <c r="J42" s="23">
        <v>33</v>
      </c>
      <c r="K42" s="23"/>
      <c r="L42" s="73"/>
    </row>
    <row r="43" spans="2:12" ht="12.75">
      <c r="B43" s="21" t="s">
        <v>61</v>
      </c>
      <c r="D43" s="23">
        <v>701</v>
      </c>
      <c r="F43" s="23">
        <v>25</v>
      </c>
      <c r="G43" s="23"/>
      <c r="H43" s="23">
        <v>49</v>
      </c>
      <c r="I43" s="23"/>
      <c r="J43" s="23">
        <v>23</v>
      </c>
      <c r="K43" s="23"/>
      <c r="L43" s="73"/>
    </row>
    <row r="44" spans="2:12" ht="14.25">
      <c r="B44" s="21" t="s">
        <v>241</v>
      </c>
      <c r="D44" s="23">
        <v>-832</v>
      </c>
      <c r="F44" s="23">
        <v>-5</v>
      </c>
      <c r="G44" s="23"/>
      <c r="H44" s="23">
        <v>4</v>
      </c>
      <c r="I44" s="23"/>
      <c r="J44" s="23">
        <v>2</v>
      </c>
      <c r="K44" s="23"/>
      <c r="L44" s="73"/>
    </row>
    <row r="45" spans="2:12" ht="13.5" thickBot="1">
      <c r="B45" s="27" t="s">
        <v>62</v>
      </c>
      <c r="C45" s="73"/>
      <c r="D45" s="223">
        <f>IF((SUM(D41:D44))=('Table 10 LCC'!J6),(SUM(D41:D44)),"Error")</f>
        <v>9829</v>
      </c>
      <c r="F45" s="223">
        <f>IF((SUM(F41:F44))=('Table 10 LCC'!J13),(SUM(F41:F44)),"Error")</f>
        <v>725</v>
      </c>
      <c r="H45" s="223">
        <f>IF((SUM(H41:H44))=('Table 11 LCC'!C8),(SUM(H41:H44)),"Error")</f>
        <v>362</v>
      </c>
      <c r="J45" s="223">
        <f>IF((SUM(J41:J44))=(-'Table 11 LCC'!C26),(SUM(J41:J44)),"Error")</f>
        <v>124</v>
      </c>
      <c r="K45" s="73"/>
      <c r="L45" s="73"/>
    </row>
    <row r="46" spans="2:12" ht="13.5" thickTop="1">
      <c r="B46" s="73"/>
      <c r="C46" s="73"/>
      <c r="D46" s="103"/>
      <c r="F46" s="103"/>
      <c r="H46" s="103"/>
      <c r="J46" s="103"/>
      <c r="K46" s="73"/>
      <c r="L46" s="73"/>
    </row>
    <row r="47" spans="2:12" ht="12.75">
      <c r="B47" s="73"/>
      <c r="C47" s="73"/>
      <c r="D47" s="103"/>
      <c r="F47" s="103"/>
      <c r="H47" s="103"/>
      <c r="J47" s="103"/>
      <c r="K47" s="73"/>
      <c r="L47" s="73"/>
    </row>
    <row r="48" spans="2:12" ht="12.75">
      <c r="B48" s="96" t="s">
        <v>66</v>
      </c>
      <c r="C48" s="73"/>
      <c r="D48" s="103"/>
      <c r="F48" s="103"/>
      <c r="H48" s="103"/>
      <c r="J48" s="103"/>
      <c r="K48" s="73"/>
      <c r="L48" s="73"/>
    </row>
    <row r="49" spans="3:12" ht="12.75">
      <c r="C49" s="73"/>
      <c r="D49" s="103"/>
      <c r="F49" s="103"/>
      <c r="H49" s="103"/>
      <c r="J49" s="103"/>
      <c r="K49" s="73"/>
      <c r="L49" s="73"/>
    </row>
    <row r="50" spans="2:12" ht="12.75">
      <c r="B50" s="65" t="s">
        <v>58</v>
      </c>
      <c r="C50" s="73"/>
      <c r="D50" s="103"/>
      <c r="F50" s="103"/>
      <c r="H50" s="103"/>
      <c r="J50" s="103"/>
      <c r="K50" s="73"/>
      <c r="L50" s="73"/>
    </row>
    <row r="51" spans="2:12" ht="12.75">
      <c r="B51" s="21" t="s">
        <v>59</v>
      </c>
      <c r="C51" s="73"/>
      <c r="D51" s="103">
        <v>5823</v>
      </c>
      <c r="F51" s="103">
        <v>592</v>
      </c>
      <c r="H51" s="103">
        <v>191</v>
      </c>
      <c r="J51" s="103">
        <v>69</v>
      </c>
      <c r="K51" s="73"/>
      <c r="L51" s="73"/>
    </row>
    <row r="52" spans="2:12" ht="12.75">
      <c r="B52" s="21" t="s">
        <v>60</v>
      </c>
      <c r="C52" s="73"/>
      <c r="D52" s="368">
        <v>3080</v>
      </c>
      <c r="F52" s="368">
        <v>216</v>
      </c>
      <c r="G52" s="368"/>
      <c r="H52" s="368">
        <v>118</v>
      </c>
      <c r="I52" s="368"/>
      <c r="J52" s="368">
        <v>22</v>
      </c>
      <c r="K52" s="73"/>
      <c r="L52" s="73"/>
    </row>
    <row r="53" spans="2:12" ht="12.75">
      <c r="B53" s="21" t="s">
        <v>61</v>
      </c>
      <c r="C53" s="73"/>
      <c r="D53" s="368">
        <v>660</v>
      </c>
      <c r="E53" s="368"/>
      <c r="F53" s="368">
        <v>37</v>
      </c>
      <c r="G53" s="368"/>
      <c r="H53" s="368">
        <v>50</v>
      </c>
      <c r="I53" s="368"/>
      <c r="J53" s="368">
        <v>19</v>
      </c>
      <c r="K53" s="73"/>
      <c r="L53" s="73"/>
    </row>
    <row r="54" spans="2:12" ht="14.25">
      <c r="B54" s="21" t="s">
        <v>241</v>
      </c>
      <c r="C54" s="73"/>
      <c r="D54" s="23">
        <v>-747</v>
      </c>
      <c r="F54" s="23">
        <v>-5</v>
      </c>
      <c r="G54" s="23"/>
      <c r="H54" s="23">
        <v>4</v>
      </c>
      <c r="I54" s="23"/>
      <c r="J54" s="23">
        <v>2</v>
      </c>
      <c r="K54" s="73"/>
      <c r="L54" s="73"/>
    </row>
    <row r="55" spans="2:12" ht="13.5" thickBot="1">
      <c r="B55" s="27" t="s">
        <v>62</v>
      </c>
      <c r="C55" s="73"/>
      <c r="D55" s="223">
        <f>IF((SUM(D51:D54))=('Table 10 LCC'!L6),(SUM(D51:D54)),"Error")</f>
        <v>8816</v>
      </c>
      <c r="F55" s="223">
        <f>IF((SUM(F51:F54))=('Table 10 LCC'!L13),(SUM(F51:F54)),"Error")</f>
        <v>840</v>
      </c>
      <c r="H55" s="223">
        <f>IF((SUM(H51:H54))=('Table 11 LCC'!E8),(SUM(H51:H54)),"Error")</f>
        <v>363</v>
      </c>
      <c r="J55" s="223">
        <f>IF((SUM(J51:J54))=(-'Table 11 LCC'!E26),(SUM(J51:J54)),"Error")</f>
        <v>112</v>
      </c>
      <c r="K55" s="73"/>
      <c r="L55" s="73"/>
    </row>
    <row r="56" spans="2:12" ht="13.5" thickTop="1">
      <c r="B56" s="27"/>
      <c r="C56" s="73"/>
      <c r="D56" s="103"/>
      <c r="F56" s="103"/>
      <c r="H56" s="103"/>
      <c r="J56" s="103"/>
      <c r="K56" s="73"/>
      <c r="L56" s="73"/>
    </row>
    <row r="57" spans="1:13" ht="13.5" thickBot="1">
      <c r="A57" s="42"/>
      <c r="B57" s="43"/>
      <c r="C57" s="44"/>
      <c r="D57" s="44"/>
      <c r="E57" s="5"/>
      <c r="F57" s="44"/>
      <c r="G57" s="44"/>
      <c r="H57" s="44"/>
      <c r="I57" s="44"/>
      <c r="J57" s="44"/>
      <c r="K57" s="44"/>
      <c r="L57" s="44"/>
      <c r="M57" s="30"/>
    </row>
    <row r="58" spans="1:2" ht="12.75">
      <c r="A58" s="45" t="s">
        <v>15</v>
      </c>
      <c r="B58" s="46" t="s">
        <v>67</v>
      </c>
    </row>
    <row r="59" ht="12.75">
      <c r="B59" s="46"/>
    </row>
  </sheetData>
  <printOptions/>
  <pageMargins left="0.5" right="0.5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3">
      <selection activeCell="B30" sqref="B30"/>
    </sheetView>
  </sheetViews>
  <sheetFormatPr defaultColWidth="9.140625" defaultRowHeight="12.75"/>
  <cols>
    <col min="1" max="1" width="3.421875" style="51" customWidth="1"/>
    <col min="2" max="2" width="54.421875" style="50" customWidth="1"/>
    <col min="3" max="3" width="5.7109375" style="7" customWidth="1"/>
    <col min="4" max="4" width="11.140625" style="13" customWidth="1"/>
    <col min="5" max="5" width="2.7109375" style="7" customWidth="1"/>
    <col min="6" max="6" width="11.140625" style="7" customWidth="1"/>
    <col min="7" max="7" width="2.7109375" style="7" customWidth="1"/>
    <col min="8" max="8" width="11.140625" style="7" customWidth="1"/>
    <col min="9" max="9" width="2.7109375" style="7" customWidth="1"/>
    <col min="10" max="10" width="9.57421875" style="7" customWidth="1"/>
    <col min="11" max="11" width="2.57421875" style="7" customWidth="1"/>
    <col min="12" max="12" width="10.00390625" style="7" customWidth="1"/>
    <col min="13" max="13" width="2.00390625" style="7" customWidth="1"/>
    <col min="14" max="16384" width="9.140625" style="7" customWidth="1"/>
  </cols>
  <sheetData>
    <row r="1" spans="1:13" ht="13.5" thickBot="1">
      <c r="A1" s="1" t="s">
        <v>68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</row>
    <row r="2" spans="1:9" ht="12.75">
      <c r="A2" s="8"/>
      <c r="B2" s="65"/>
      <c r="C2" s="10"/>
      <c r="D2" s="11"/>
      <c r="E2" s="12"/>
      <c r="F2" s="11"/>
      <c r="G2" s="11"/>
      <c r="H2" s="11"/>
      <c r="I2" s="11"/>
    </row>
    <row r="3" spans="1:13" ht="12.75">
      <c r="A3" s="14"/>
      <c r="B3" s="65"/>
      <c r="C3" s="10"/>
      <c r="D3" s="438" t="str">
        <f>'Table 6'!D3:H3</f>
        <v>For the three months ended</v>
      </c>
      <c r="E3" s="438"/>
      <c r="F3" s="438"/>
      <c r="G3" s="438"/>
      <c r="H3" s="438"/>
      <c r="I3" s="20"/>
      <c r="J3" s="438" t="str">
        <f>'Table 6'!J3:N3</f>
        <v>For the six months ended</v>
      </c>
      <c r="K3" s="438"/>
      <c r="L3" s="438"/>
      <c r="M3" s="61"/>
    </row>
    <row r="4" spans="1:13" ht="12.75">
      <c r="A4" s="14"/>
      <c r="B4" s="9"/>
      <c r="C4" s="10"/>
      <c r="D4" s="469" t="str">
        <f>'Table 6'!D4:F4</f>
        <v>June 30,</v>
      </c>
      <c r="E4" s="470"/>
      <c r="F4" s="470"/>
      <c r="G4" s="16"/>
      <c r="H4" s="20" t="str">
        <f>'Table 6'!H4</f>
        <v>March 31</v>
      </c>
      <c r="I4" s="16"/>
      <c r="J4" s="469" t="str">
        <f>'Table 6'!J4:L4</f>
        <v>June 30,</v>
      </c>
      <c r="K4" s="470"/>
      <c r="L4" s="470"/>
      <c r="M4" s="16"/>
    </row>
    <row r="5" spans="1:13" ht="12.75">
      <c r="A5" s="14"/>
      <c r="B5" s="18" t="s">
        <v>4</v>
      </c>
      <c r="C5" s="10"/>
      <c r="D5" s="19">
        <f>'Table 6'!D5</f>
        <v>2006</v>
      </c>
      <c r="E5" s="20"/>
      <c r="F5" s="19">
        <f>'Table 6'!F5</f>
        <v>2005</v>
      </c>
      <c r="G5" s="20"/>
      <c r="H5" s="19">
        <f>'Table 6'!H5</f>
        <v>2006</v>
      </c>
      <c r="I5" s="20"/>
      <c r="J5" s="19">
        <f>'Table 6'!J5</f>
        <v>2006</v>
      </c>
      <c r="K5" s="20"/>
      <c r="L5" s="19">
        <f>'Table 6'!L5</f>
        <v>2005</v>
      </c>
      <c r="M5" s="20"/>
    </row>
    <row r="6" spans="1:13" ht="12.75">
      <c r="A6" s="14"/>
      <c r="B6" s="39"/>
      <c r="C6" s="1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1"/>
      <c r="B7" s="65" t="s">
        <v>69</v>
      </c>
      <c r="C7" s="13"/>
      <c r="D7" s="23"/>
      <c r="E7" s="13"/>
      <c r="F7" s="23"/>
      <c r="G7" s="23"/>
      <c r="H7" s="23"/>
      <c r="I7" s="23"/>
      <c r="J7" s="23"/>
      <c r="K7" s="13"/>
      <c r="L7" s="23"/>
      <c r="M7" s="23"/>
    </row>
    <row r="8" spans="1:13" ht="12.75">
      <c r="A8" s="21"/>
      <c r="B8" s="65" t="s">
        <v>70</v>
      </c>
      <c r="C8" s="13"/>
      <c r="D8" s="23"/>
      <c r="E8" s="13"/>
      <c r="F8" s="23"/>
      <c r="G8" s="23"/>
      <c r="H8" s="23"/>
      <c r="I8" s="23"/>
      <c r="J8" s="23"/>
      <c r="K8" s="13"/>
      <c r="L8" s="23"/>
      <c r="M8" s="23"/>
    </row>
    <row r="9" spans="1:13" ht="12.75">
      <c r="A9" s="21"/>
      <c r="B9" s="21" t="s">
        <v>5</v>
      </c>
      <c r="C9" s="13"/>
      <c r="D9" s="24">
        <v>279</v>
      </c>
      <c r="E9" s="97"/>
      <c r="F9" s="360">
        <v>294</v>
      </c>
      <c r="G9" s="24"/>
      <c r="H9" s="360">
        <v>397</v>
      </c>
      <c r="I9" s="24"/>
      <c r="J9" s="24">
        <v>676</v>
      </c>
      <c r="K9" s="97"/>
      <c r="L9" s="360">
        <v>780</v>
      </c>
      <c r="M9" s="99"/>
    </row>
    <row r="10" spans="1:13" ht="12.75">
      <c r="A10" s="21"/>
      <c r="B10" s="21" t="s">
        <v>6</v>
      </c>
      <c r="C10" s="13"/>
      <c r="D10" s="23">
        <v>170</v>
      </c>
      <c r="E10" s="72"/>
      <c r="F10" s="23">
        <v>186</v>
      </c>
      <c r="G10" s="23"/>
      <c r="H10" s="23">
        <v>175</v>
      </c>
      <c r="I10" s="24"/>
      <c r="J10" s="23">
        <v>345</v>
      </c>
      <c r="K10" s="72"/>
      <c r="L10" s="23">
        <v>332</v>
      </c>
      <c r="M10" s="76"/>
    </row>
    <row r="11" spans="1:13" ht="14.25">
      <c r="A11" s="21"/>
      <c r="B11" s="21" t="s">
        <v>234</v>
      </c>
      <c r="C11" s="13"/>
      <c r="D11" s="23">
        <v>33</v>
      </c>
      <c r="E11" s="72"/>
      <c r="F11" s="313">
        <v>52</v>
      </c>
      <c r="G11" s="23"/>
      <c r="H11" s="313">
        <v>44</v>
      </c>
      <c r="I11" s="24"/>
      <c r="J11" s="23">
        <v>77</v>
      </c>
      <c r="K11" s="72"/>
      <c r="L11" s="313">
        <v>99</v>
      </c>
      <c r="M11" s="76"/>
    </row>
    <row r="12" spans="1:13" ht="12.75">
      <c r="A12" s="21"/>
      <c r="B12" s="21" t="s">
        <v>71</v>
      </c>
      <c r="C12" s="13"/>
      <c r="D12" s="23">
        <v>0</v>
      </c>
      <c r="E12" s="72"/>
      <c r="F12" s="23">
        <v>-2</v>
      </c>
      <c r="G12" s="23"/>
      <c r="H12" s="23">
        <v>72</v>
      </c>
      <c r="I12" s="24"/>
      <c r="J12" s="23">
        <v>72</v>
      </c>
      <c r="K12" s="72"/>
      <c r="L12" s="23">
        <v>-1</v>
      </c>
      <c r="M12" s="25"/>
    </row>
    <row r="13" spans="1:13" ht="12.75">
      <c r="A13" s="21"/>
      <c r="B13" s="21" t="s">
        <v>72</v>
      </c>
      <c r="C13" s="13"/>
      <c r="D13" s="23"/>
      <c r="E13" s="13"/>
      <c r="F13" s="23"/>
      <c r="G13" s="23"/>
      <c r="H13" s="23"/>
      <c r="I13" s="23"/>
      <c r="J13" s="23"/>
      <c r="K13" s="13"/>
      <c r="L13" s="23"/>
      <c r="M13" s="23"/>
    </row>
    <row r="14" spans="1:13" ht="12.75">
      <c r="A14" s="21"/>
      <c r="B14" s="27" t="s">
        <v>260</v>
      </c>
      <c r="C14" s="13"/>
      <c r="D14" s="23">
        <v>86</v>
      </c>
      <c r="E14" s="13"/>
      <c r="F14" s="23">
        <v>19</v>
      </c>
      <c r="G14" s="23"/>
      <c r="H14" s="23">
        <v>91</v>
      </c>
      <c r="I14" s="23"/>
      <c r="J14" s="23">
        <v>177</v>
      </c>
      <c r="K14" s="13"/>
      <c r="L14" s="23">
        <v>86</v>
      </c>
      <c r="M14" s="76"/>
    </row>
    <row r="15" spans="1:13" ht="12.75">
      <c r="A15" s="21"/>
      <c r="B15" s="21" t="s">
        <v>73</v>
      </c>
      <c r="C15" s="13"/>
      <c r="D15" s="23"/>
      <c r="E15" s="13"/>
      <c r="F15" s="23"/>
      <c r="G15" s="23"/>
      <c r="H15" s="23"/>
      <c r="I15" s="23"/>
      <c r="J15" s="23"/>
      <c r="K15" s="13"/>
      <c r="L15" s="23"/>
      <c r="M15" s="23"/>
    </row>
    <row r="16" spans="1:13" ht="12.75">
      <c r="A16" s="21"/>
      <c r="B16" s="27" t="s">
        <v>74</v>
      </c>
      <c r="C16" s="13"/>
      <c r="D16" s="23">
        <v>-181</v>
      </c>
      <c r="E16" s="13"/>
      <c r="F16" s="23">
        <v>-185</v>
      </c>
      <c r="G16" s="23"/>
      <c r="H16" s="23">
        <v>-181</v>
      </c>
      <c r="I16" s="23"/>
      <c r="J16" s="23">
        <v>-362</v>
      </c>
      <c r="K16" s="13"/>
      <c r="L16" s="23">
        <v>-363</v>
      </c>
      <c r="M16" s="76"/>
    </row>
    <row r="17" spans="1:13" ht="12.75">
      <c r="A17" s="21"/>
      <c r="B17" s="27" t="s">
        <v>75</v>
      </c>
      <c r="C17" s="13"/>
      <c r="D17" s="23">
        <v>-125</v>
      </c>
      <c r="E17" s="13"/>
      <c r="F17" s="23">
        <v>-155</v>
      </c>
      <c r="G17" s="23"/>
      <c r="H17" s="23">
        <v>-128</v>
      </c>
      <c r="I17" s="23"/>
      <c r="J17" s="23">
        <v>-253</v>
      </c>
      <c r="K17" s="13"/>
      <c r="L17" s="23">
        <v>-313</v>
      </c>
      <c r="M17" s="76"/>
    </row>
    <row r="18" spans="1:13" ht="12.75">
      <c r="A18" s="21"/>
      <c r="B18" s="27" t="s">
        <v>275</v>
      </c>
      <c r="C18" s="100"/>
      <c r="D18" s="23">
        <v>-98</v>
      </c>
      <c r="E18" s="13"/>
      <c r="F18" s="23">
        <v>-71</v>
      </c>
      <c r="G18" s="23"/>
      <c r="H18" s="23">
        <v>-178</v>
      </c>
      <c r="I18" s="23"/>
      <c r="J18" s="23">
        <v>-276</v>
      </c>
      <c r="K18" s="13"/>
      <c r="L18" s="23">
        <v>-214</v>
      </c>
      <c r="M18" s="76"/>
    </row>
    <row r="19" spans="1:13" ht="12.75" hidden="1">
      <c r="A19" s="21"/>
      <c r="B19" s="27" t="s">
        <v>76</v>
      </c>
      <c r="C19" s="100"/>
      <c r="D19" s="23">
        <v>0</v>
      </c>
      <c r="E19" s="13"/>
      <c r="F19" s="23">
        <v>0</v>
      </c>
      <c r="G19" s="23"/>
      <c r="H19" s="23">
        <v>0</v>
      </c>
      <c r="I19" s="23"/>
      <c r="J19" s="23">
        <v>0</v>
      </c>
      <c r="K19" s="13"/>
      <c r="L19" s="23">
        <v>0</v>
      </c>
      <c r="M19" s="76"/>
    </row>
    <row r="20" spans="1:13" ht="12.75" hidden="1">
      <c r="A20" s="21"/>
      <c r="B20" s="27" t="s">
        <v>77</v>
      </c>
      <c r="C20" s="100"/>
      <c r="D20" s="23">
        <v>0</v>
      </c>
      <c r="E20" s="13"/>
      <c r="F20" s="23">
        <v>0</v>
      </c>
      <c r="G20" s="23"/>
      <c r="H20" s="23">
        <v>0</v>
      </c>
      <c r="I20" s="23"/>
      <c r="J20" s="23">
        <v>0</v>
      </c>
      <c r="K20" s="13"/>
      <c r="L20" s="23">
        <v>0</v>
      </c>
      <c r="M20" s="76"/>
    </row>
    <row r="21" spans="1:13" ht="12.75">
      <c r="A21" s="21"/>
      <c r="B21" s="56" t="s">
        <v>253</v>
      </c>
      <c r="C21" s="100"/>
      <c r="D21" s="23">
        <v>-4</v>
      </c>
      <c r="E21" s="13"/>
      <c r="F21" s="23">
        <v>-3</v>
      </c>
      <c r="G21" s="23"/>
      <c r="H21" s="23">
        <v>-2</v>
      </c>
      <c r="I21" s="23"/>
      <c r="J21" s="23">
        <v>-6</v>
      </c>
      <c r="K21" s="13"/>
      <c r="L21" s="23">
        <v>-5</v>
      </c>
      <c r="M21" s="76"/>
    </row>
    <row r="22" spans="1:13" ht="12.75">
      <c r="A22" s="21"/>
      <c r="B22" s="27" t="s">
        <v>78</v>
      </c>
      <c r="C22" s="100"/>
      <c r="D22" s="23">
        <v>0</v>
      </c>
      <c r="E22" s="13"/>
      <c r="F22" s="23">
        <v>-9</v>
      </c>
      <c r="G22" s="23"/>
      <c r="H22" s="23">
        <v>0</v>
      </c>
      <c r="I22" s="23"/>
      <c r="J22" s="23">
        <v>0</v>
      </c>
      <c r="K22" s="13"/>
      <c r="L22" s="23">
        <v>-21</v>
      </c>
      <c r="M22" s="76"/>
    </row>
    <row r="23" spans="1:13" ht="13.5" thickBot="1">
      <c r="A23" s="21"/>
      <c r="B23" s="58" t="s">
        <v>79</v>
      </c>
      <c r="C23" s="28"/>
      <c r="D23" s="98">
        <f>IF((SUM(D9:D22))=('Table 10 LCC'!D20),(SUM(D9:D22)),"Error")</f>
        <v>160</v>
      </c>
      <c r="E23" s="12"/>
      <c r="F23" s="98">
        <f>IF((SUM(F9:F22))=('Table 10 LCC'!F20),(SUM(F9:F22)),"Error")</f>
        <v>126</v>
      </c>
      <c r="G23" s="30"/>
      <c r="H23" s="98">
        <f>IF((SUM(H9:H22))=('Table 10 LCC'!H20),(SUM(H9:H22)),"Error")</f>
        <v>290</v>
      </c>
      <c r="I23" s="30"/>
      <c r="J23" s="98">
        <f>IF((SUM(J9:J22))=('Table 10 LCC'!J20),(SUM(J9:J22)),"Error")</f>
        <v>450</v>
      </c>
      <c r="K23" s="12"/>
      <c r="L23" s="98">
        <f>IF((SUM(L9:L22))=('Table 10 LCC'!L20),(SUM(L9:L22)),"Error")</f>
        <v>380</v>
      </c>
      <c r="M23" s="30"/>
    </row>
    <row r="24" spans="1:13" ht="13.5" thickTop="1">
      <c r="A24" s="21"/>
      <c r="B24" s="27"/>
      <c r="C24" s="24"/>
      <c r="D24" s="31"/>
      <c r="E24" s="97"/>
      <c r="F24" s="361"/>
      <c r="G24" s="31"/>
      <c r="H24" s="31"/>
      <c r="I24" s="31"/>
      <c r="J24" s="31"/>
      <c r="K24" s="97"/>
      <c r="L24" s="362"/>
      <c r="M24" s="31"/>
    </row>
    <row r="25" spans="1:13" s="13" customFormat="1" ht="12.75">
      <c r="A25" s="21"/>
      <c r="B25" s="27"/>
      <c r="C25" s="24"/>
      <c r="D25" s="31"/>
      <c r="E25" s="97"/>
      <c r="F25" s="362"/>
      <c r="G25" s="31"/>
      <c r="H25" s="31"/>
      <c r="I25" s="31"/>
      <c r="J25" s="31"/>
      <c r="K25" s="97"/>
      <c r="L25" s="362"/>
      <c r="M25" s="31"/>
    </row>
    <row r="26" spans="1:13" ht="14.25">
      <c r="A26" s="21"/>
      <c r="B26" s="101" t="s">
        <v>242</v>
      </c>
      <c r="C26" s="13"/>
      <c r="D26" s="103">
        <v>194</v>
      </c>
      <c r="E26" s="12"/>
      <c r="F26" s="103">
        <v>65</v>
      </c>
      <c r="G26" s="12"/>
      <c r="H26" s="103">
        <v>193</v>
      </c>
      <c r="I26" s="12"/>
      <c r="J26" s="103">
        <v>387</v>
      </c>
      <c r="K26" s="12"/>
      <c r="L26" s="103">
        <v>211</v>
      </c>
      <c r="M26" s="102"/>
    </row>
    <row r="27" spans="1:13" ht="12.75">
      <c r="A27" s="21"/>
      <c r="B27" s="21" t="s">
        <v>73</v>
      </c>
      <c r="C27" s="13"/>
      <c r="D27" s="23"/>
      <c r="E27" s="13"/>
      <c r="F27" s="23"/>
      <c r="G27" s="23"/>
      <c r="H27" s="23"/>
      <c r="I27" s="23"/>
      <c r="J27" s="23"/>
      <c r="K27" s="13"/>
      <c r="L27" s="23"/>
      <c r="M27" s="23"/>
    </row>
    <row r="28" spans="1:13" ht="12.75">
      <c r="A28" s="21"/>
      <c r="B28" s="27" t="s">
        <v>74</v>
      </c>
      <c r="C28" s="13"/>
      <c r="D28" s="30">
        <v>-31</v>
      </c>
      <c r="E28" s="12"/>
      <c r="F28" s="30">
        <v>-28</v>
      </c>
      <c r="G28" s="30"/>
      <c r="H28" s="30">
        <v>-31</v>
      </c>
      <c r="I28" s="30"/>
      <c r="J28" s="30">
        <v>-62</v>
      </c>
      <c r="K28" s="12"/>
      <c r="L28" s="30">
        <v>-56</v>
      </c>
      <c r="M28" s="29"/>
    </row>
    <row r="29" spans="1:13" ht="12.75">
      <c r="A29" s="21"/>
      <c r="B29" s="27" t="s">
        <v>75</v>
      </c>
      <c r="C29" s="13"/>
      <c r="D29" s="72">
        <v>-12</v>
      </c>
      <c r="E29" s="11"/>
      <c r="F29" s="72">
        <v>-9</v>
      </c>
      <c r="G29" s="13"/>
      <c r="H29" s="72">
        <v>-11</v>
      </c>
      <c r="I29" s="13"/>
      <c r="J29" s="72">
        <v>-23</v>
      </c>
      <c r="K29" s="11"/>
      <c r="L29" s="72">
        <v>-17</v>
      </c>
      <c r="M29" s="13"/>
    </row>
    <row r="30" spans="1:13" ht="12.75">
      <c r="A30" s="21"/>
      <c r="B30" s="27" t="s">
        <v>254</v>
      </c>
      <c r="C30" s="13"/>
      <c r="D30" s="72">
        <v>-8</v>
      </c>
      <c r="E30" s="11"/>
      <c r="F30" s="72">
        <v>0</v>
      </c>
      <c r="G30" s="13"/>
      <c r="H30" s="72">
        <v>0</v>
      </c>
      <c r="I30" s="13"/>
      <c r="J30" s="72">
        <v>-8</v>
      </c>
      <c r="K30" s="11"/>
      <c r="L30" s="72">
        <v>0</v>
      </c>
      <c r="M30" s="13"/>
    </row>
    <row r="31" spans="1:13" ht="13.5" thickBot="1">
      <c r="A31" s="21"/>
      <c r="B31" s="101" t="s">
        <v>255</v>
      </c>
      <c r="C31" s="13"/>
      <c r="D31" s="98">
        <f>IF((SUM(D26:D30))=('Tables 20-22 LCR '!D13),(SUM(D26:D30)),"Error")</f>
        <v>143</v>
      </c>
      <c r="E31" s="13"/>
      <c r="F31" s="98">
        <f>IF((SUM(F26:F30))=('Tables 20-22 LCR '!F13),(SUM(F26:F30)),"Error")</f>
        <v>28</v>
      </c>
      <c r="G31" s="13"/>
      <c r="H31" s="98">
        <f>IF((SUM(H26:H30))=('Tables 20-22 LCR '!H13),(SUM(H26:H30)),"Error")</f>
        <v>151</v>
      </c>
      <c r="I31" s="13"/>
      <c r="J31" s="98">
        <f>IF((SUM(J26:J30))=('Tables 20-22 LCR '!J13),(SUM(J26:J30)),"Error")</f>
        <v>294</v>
      </c>
      <c r="K31" s="13"/>
      <c r="L31" s="98">
        <f>IF((SUM(L26:L29))=('Tables 20-22 LCR '!L13),(SUM(L26:L29)),"Error")</f>
        <v>138</v>
      </c>
      <c r="M31" s="13"/>
    </row>
    <row r="32" spans="1:9" ht="13.5" thickTop="1">
      <c r="A32" s="21"/>
      <c r="B32" s="39"/>
      <c r="C32" s="13"/>
      <c r="E32" s="13"/>
      <c r="F32" s="13"/>
      <c r="G32" s="13"/>
      <c r="H32" s="13"/>
      <c r="I32" s="13"/>
    </row>
    <row r="33" spans="1:13" ht="13.5" thickBot="1">
      <c r="A33" s="105"/>
      <c r="B33" s="106"/>
      <c r="C33" s="107"/>
      <c r="D33" s="44"/>
      <c r="E33" s="5"/>
      <c r="F33" s="44"/>
      <c r="G33" s="44"/>
      <c r="H33" s="44"/>
      <c r="I33" s="44"/>
      <c r="J33" s="44"/>
      <c r="K33" s="44"/>
      <c r="L33" s="44"/>
      <c r="M33" s="44"/>
    </row>
    <row r="34" spans="1:9" ht="12.75">
      <c r="A34" s="45" t="s">
        <v>15</v>
      </c>
      <c r="B34" s="108" t="s">
        <v>264</v>
      </c>
      <c r="C34" s="109"/>
      <c r="D34" s="30"/>
      <c r="E34" s="12"/>
      <c r="F34" s="30"/>
      <c r="G34" s="30"/>
      <c r="H34" s="30"/>
      <c r="I34" s="30"/>
    </row>
    <row r="35" spans="1:9" ht="12.75">
      <c r="A35" s="55"/>
      <c r="B35" s="108" t="s">
        <v>80</v>
      </c>
      <c r="C35" s="109"/>
      <c r="D35" s="30"/>
      <c r="E35" s="12"/>
      <c r="F35" s="30"/>
      <c r="G35" s="30"/>
      <c r="H35" s="30"/>
      <c r="I35" s="30"/>
    </row>
    <row r="36" spans="1:9" ht="12.75">
      <c r="A36" s="55"/>
      <c r="B36" s="108"/>
      <c r="C36" s="109"/>
      <c r="D36" s="30"/>
      <c r="E36" s="12"/>
      <c r="F36" s="30"/>
      <c r="G36" s="30"/>
      <c r="H36" s="30"/>
      <c r="I36" s="30"/>
    </row>
    <row r="37" spans="1:9" ht="12.75">
      <c r="A37" s="45"/>
      <c r="B37" s="46"/>
      <c r="C37" s="109"/>
      <c r="D37" s="30"/>
      <c r="E37" s="12"/>
      <c r="F37" s="30"/>
      <c r="G37" s="30"/>
      <c r="H37" s="30"/>
      <c r="I37" s="30"/>
    </row>
    <row r="38" spans="1:9" ht="12.75">
      <c r="A38" s="45"/>
      <c r="B38" s="46"/>
      <c r="C38" s="109"/>
      <c r="D38" s="30"/>
      <c r="E38" s="12"/>
      <c r="F38" s="30"/>
      <c r="G38" s="30"/>
      <c r="H38" s="30"/>
      <c r="I38" s="30"/>
    </row>
    <row r="39" spans="1:9" ht="12.75">
      <c r="A39" s="45"/>
      <c r="B39" s="7"/>
      <c r="C39" s="109"/>
      <c r="D39" s="30"/>
      <c r="E39" s="12"/>
      <c r="F39" s="30"/>
      <c r="G39" s="30"/>
      <c r="H39" s="30"/>
      <c r="I39" s="30"/>
    </row>
    <row r="40" spans="1:9" ht="12.75">
      <c r="A40" s="55"/>
      <c r="B40" s="7"/>
      <c r="C40" s="109"/>
      <c r="D40" s="30"/>
      <c r="E40" s="12"/>
      <c r="F40" s="30"/>
      <c r="G40" s="30"/>
      <c r="H40" s="30"/>
      <c r="I40" s="30"/>
    </row>
  </sheetData>
  <mergeCells count="4">
    <mergeCell ref="D3:H3"/>
    <mergeCell ref="D4:F4"/>
    <mergeCell ref="J4:L4"/>
    <mergeCell ref="J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46"/>
  <sheetViews>
    <sheetView zoomScale="90" zoomScaleNormal="90" zoomScaleSheetLayoutView="75" workbookViewId="0" topLeftCell="A1">
      <selection activeCell="D24" sqref="D24"/>
    </sheetView>
  </sheetViews>
  <sheetFormatPr defaultColWidth="9.140625" defaultRowHeight="12.75"/>
  <cols>
    <col min="1" max="1" width="3.421875" style="7" customWidth="1"/>
    <col min="2" max="2" width="50.8515625" style="7" customWidth="1"/>
    <col min="3" max="3" width="4.28125" style="7" customWidth="1"/>
    <col min="4" max="4" width="11.00390625" style="7" customWidth="1"/>
    <col min="5" max="5" width="2.7109375" style="7" customWidth="1"/>
    <col min="6" max="6" width="11.140625" style="7" customWidth="1"/>
    <col min="7" max="7" width="2.57421875" style="7" customWidth="1"/>
    <col min="8" max="8" width="12.00390625" style="7" bestFit="1" customWidth="1"/>
    <col min="9" max="9" width="2.57421875" style="7" customWidth="1"/>
    <col min="10" max="10" width="11.7109375" style="7" customWidth="1"/>
    <col min="11" max="11" width="2.421875" style="7" customWidth="1"/>
    <col min="12" max="12" width="11.7109375" style="7" customWidth="1"/>
    <col min="13" max="13" width="3.140625" style="7" customWidth="1"/>
    <col min="14" max="16384" width="9.140625" style="7" customWidth="1"/>
  </cols>
  <sheetData>
    <row r="1" spans="1:13" ht="16.5" thickBot="1">
      <c r="A1" s="110" t="s">
        <v>243</v>
      </c>
      <c r="B1" s="111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0" ht="12.75" customHeight="1">
      <c r="A2" s="114"/>
      <c r="B2" s="115"/>
      <c r="C2" s="116"/>
      <c r="D2" s="117"/>
      <c r="E2" s="117"/>
      <c r="F2" s="117"/>
      <c r="G2" s="117"/>
      <c r="H2" s="117"/>
      <c r="I2" s="117"/>
      <c r="J2" s="118"/>
    </row>
    <row r="3" spans="1:13" ht="12.75" customHeight="1">
      <c r="A3" s="51"/>
      <c r="B3" s="51"/>
      <c r="C3" s="119"/>
      <c r="D3" s="469" t="str">
        <f>'Table 6'!D3:H3</f>
        <v>For the three months ended</v>
      </c>
      <c r="E3" s="469"/>
      <c r="F3" s="469"/>
      <c r="G3" s="469"/>
      <c r="H3" s="469"/>
      <c r="I3" s="20"/>
      <c r="J3" s="469" t="str">
        <f>'Table 6'!J3:N3</f>
        <v>For the six months ended</v>
      </c>
      <c r="K3" s="469"/>
      <c r="L3" s="469"/>
      <c r="M3" s="120"/>
    </row>
    <row r="4" spans="1:13" ht="12.75" customHeight="1">
      <c r="A4" s="51"/>
      <c r="B4" s="121"/>
      <c r="C4" s="122"/>
      <c r="D4" s="469" t="str">
        <f>'Table 6'!D4:F4</f>
        <v>June 30,</v>
      </c>
      <c r="E4" s="469"/>
      <c r="F4" s="469"/>
      <c r="G4" s="20"/>
      <c r="H4" s="62" t="str">
        <f>'Table 6'!H4</f>
        <v>March 31</v>
      </c>
      <c r="I4" s="20"/>
      <c r="J4" s="469" t="str">
        <f>'Table 6'!J4:L4</f>
        <v>June 30,</v>
      </c>
      <c r="K4" s="469"/>
      <c r="L4" s="469"/>
      <c r="M4" s="20"/>
    </row>
    <row r="5" spans="1:13" ht="12.75">
      <c r="A5" s="51"/>
      <c r="B5" s="123" t="s">
        <v>81</v>
      </c>
      <c r="C5" s="124"/>
      <c r="D5" s="63">
        <f>'Table 6'!D5</f>
        <v>2006</v>
      </c>
      <c r="E5" s="64"/>
      <c r="F5" s="63">
        <f>'Table 6'!F5</f>
        <v>2005</v>
      </c>
      <c r="G5" s="62"/>
      <c r="H5" s="63">
        <f>'Table 6'!H5</f>
        <v>2006</v>
      </c>
      <c r="I5" s="62"/>
      <c r="J5" s="63">
        <f>'Table 6'!J5</f>
        <v>2006</v>
      </c>
      <c r="K5" s="64"/>
      <c r="L5" s="63">
        <f>'Table 6'!L5</f>
        <v>2005</v>
      </c>
      <c r="M5" s="62"/>
    </row>
    <row r="6" spans="1:15" s="128" customFormat="1" ht="12.75">
      <c r="A6" s="125"/>
      <c r="B6" s="126" t="s">
        <v>82</v>
      </c>
      <c r="C6" s="127"/>
      <c r="D6" s="24">
        <v>5072</v>
      </c>
      <c r="E6" s="24"/>
      <c r="F6" s="24">
        <v>4376</v>
      </c>
      <c r="G6" s="24"/>
      <c r="H6" s="24">
        <v>4757</v>
      </c>
      <c r="I6" s="24"/>
      <c r="J6" s="24">
        <v>9829</v>
      </c>
      <c r="K6" s="24"/>
      <c r="L6" s="24">
        <v>8816</v>
      </c>
      <c r="M6" s="24"/>
      <c r="N6" s="7"/>
      <c r="O6" s="7"/>
    </row>
    <row r="7" spans="1:15" s="129" customFormat="1" ht="12.75">
      <c r="A7" s="50"/>
      <c r="B7" s="27" t="s">
        <v>83</v>
      </c>
      <c r="C7" s="23"/>
      <c r="D7" s="30">
        <v>4586</v>
      </c>
      <c r="E7" s="30"/>
      <c r="F7" s="30">
        <v>3879</v>
      </c>
      <c r="G7" s="30"/>
      <c r="H7" s="30">
        <v>4171</v>
      </c>
      <c r="I7" s="30"/>
      <c r="J7" s="30">
        <v>8757</v>
      </c>
      <c r="K7" s="30"/>
      <c r="L7" s="30">
        <v>7663</v>
      </c>
      <c r="M7" s="30"/>
      <c r="N7" s="7"/>
      <c r="O7" s="7"/>
    </row>
    <row r="8" spans="1:15" s="129" customFormat="1" ht="12.75" hidden="1">
      <c r="A8" s="50"/>
      <c r="B8" s="27" t="s">
        <v>84</v>
      </c>
      <c r="C8" s="23"/>
      <c r="D8" s="30">
        <v>0</v>
      </c>
      <c r="E8" s="30"/>
      <c r="F8" s="30">
        <v>0</v>
      </c>
      <c r="G8" s="30"/>
      <c r="H8" s="30">
        <v>0</v>
      </c>
      <c r="I8" s="30"/>
      <c r="J8" s="30">
        <v>0</v>
      </c>
      <c r="K8" s="30"/>
      <c r="L8" s="30">
        <v>0</v>
      </c>
      <c r="M8" s="30"/>
      <c r="N8" s="7"/>
      <c r="O8" s="7"/>
    </row>
    <row r="9" spans="1:15" s="129" customFormat="1" ht="12.75">
      <c r="A9" s="50"/>
      <c r="B9" s="27" t="s">
        <v>85</v>
      </c>
      <c r="C9" s="23"/>
      <c r="D9" s="30">
        <v>169</v>
      </c>
      <c r="E9" s="30"/>
      <c r="F9" s="30">
        <v>136</v>
      </c>
      <c r="G9" s="30"/>
      <c r="H9" s="30">
        <v>131</v>
      </c>
      <c r="I9" s="30"/>
      <c r="J9" s="30">
        <v>300</v>
      </c>
      <c r="K9" s="30"/>
      <c r="L9" s="30">
        <v>268</v>
      </c>
      <c r="M9" s="30"/>
      <c r="N9" s="7"/>
      <c r="O9" s="7"/>
    </row>
    <row r="10" spans="1:15" s="129" customFormat="1" ht="12.75">
      <c r="A10" s="50"/>
      <c r="B10" s="27" t="s">
        <v>86</v>
      </c>
      <c r="C10" s="23"/>
      <c r="D10" s="30">
        <v>24</v>
      </c>
      <c r="E10" s="30"/>
      <c r="F10" s="30">
        <v>22</v>
      </c>
      <c r="G10" s="30"/>
      <c r="H10" s="30">
        <v>23</v>
      </c>
      <c r="I10" s="30"/>
      <c r="J10" s="30">
        <v>47</v>
      </c>
      <c r="K10" s="30"/>
      <c r="L10" s="30">
        <v>45</v>
      </c>
      <c r="M10" s="30"/>
      <c r="N10" s="7"/>
      <c r="O10" s="7"/>
    </row>
    <row r="11" spans="1:15" s="129" customFormat="1" ht="12.75" hidden="1">
      <c r="A11" s="50"/>
      <c r="B11" s="27" t="s">
        <v>87</v>
      </c>
      <c r="C11" s="2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/>
      <c r="O11" s="7"/>
    </row>
    <row r="12" spans="1:15" s="129" customFormat="1" ht="12.75" hidden="1">
      <c r="A12" s="50"/>
      <c r="B12" s="27" t="s">
        <v>88</v>
      </c>
      <c r="C12" s="23"/>
      <c r="D12" s="30"/>
      <c r="E12" s="30"/>
      <c r="F12" s="30">
        <v>0</v>
      </c>
      <c r="G12" s="30"/>
      <c r="H12" s="30">
        <v>0</v>
      </c>
      <c r="I12" s="30"/>
      <c r="J12" s="30"/>
      <c r="K12" s="30"/>
      <c r="L12" s="30">
        <v>0</v>
      </c>
      <c r="M12" s="30"/>
      <c r="N12" s="7"/>
      <c r="O12" s="7"/>
    </row>
    <row r="13" spans="1:15" s="129" customFormat="1" ht="12.75">
      <c r="A13" s="50"/>
      <c r="B13" s="130" t="s">
        <v>89</v>
      </c>
      <c r="C13" s="28"/>
      <c r="D13" s="131">
        <f>D6-SUM(D7:D12)</f>
        <v>293</v>
      </c>
      <c r="E13" s="30"/>
      <c r="F13" s="131">
        <f>F6-SUM(F7:F12)</f>
        <v>339</v>
      </c>
      <c r="G13" s="30"/>
      <c r="H13" s="131">
        <f>H6-SUM(H7:H12)</f>
        <v>432</v>
      </c>
      <c r="I13" s="30"/>
      <c r="J13" s="131">
        <f>J6-SUM(J7:J12)</f>
        <v>725</v>
      </c>
      <c r="K13" s="30"/>
      <c r="L13" s="131">
        <f>L6-SUM(L7:L12)</f>
        <v>840</v>
      </c>
      <c r="M13" s="30"/>
      <c r="N13" s="7"/>
      <c r="O13" s="7"/>
    </row>
    <row r="14" spans="1:15" s="129" customFormat="1" ht="12.75">
      <c r="A14" s="50"/>
      <c r="B14" s="132" t="s">
        <v>90</v>
      </c>
      <c r="C14" s="133"/>
      <c r="D14" s="23">
        <v>86</v>
      </c>
      <c r="E14" s="23"/>
      <c r="F14" s="23">
        <v>19</v>
      </c>
      <c r="G14" s="23"/>
      <c r="H14" s="23">
        <v>91</v>
      </c>
      <c r="I14" s="23"/>
      <c r="J14" s="23">
        <v>177</v>
      </c>
      <c r="K14" s="23"/>
      <c r="L14" s="23">
        <v>86</v>
      </c>
      <c r="M14" s="23"/>
      <c r="N14" s="7"/>
      <c r="O14" s="7"/>
    </row>
    <row r="15" spans="1:15" s="129" customFormat="1" ht="12.75">
      <c r="A15" s="50"/>
      <c r="B15" s="134" t="s">
        <v>261</v>
      </c>
      <c r="C15" s="133"/>
      <c r="D15" s="23">
        <v>3</v>
      </c>
      <c r="E15" s="23"/>
      <c r="F15" s="23">
        <v>-1</v>
      </c>
      <c r="G15" s="23"/>
      <c r="H15" s="23">
        <v>-1</v>
      </c>
      <c r="I15" s="23"/>
      <c r="J15" s="23">
        <v>2</v>
      </c>
      <c r="K15" s="23"/>
      <c r="L15" s="23">
        <v>0</v>
      </c>
      <c r="M15" s="23"/>
      <c r="N15" s="7"/>
      <c r="O15" s="7"/>
    </row>
    <row r="16" spans="1:15" s="129" customFormat="1" ht="12.75">
      <c r="A16" s="50"/>
      <c r="B16" s="27" t="s">
        <v>91</v>
      </c>
      <c r="C16" s="23"/>
      <c r="D16" s="30">
        <v>-125</v>
      </c>
      <c r="E16" s="30"/>
      <c r="F16" s="30">
        <v>-155</v>
      </c>
      <c r="G16" s="30"/>
      <c r="H16" s="30">
        <v>-128</v>
      </c>
      <c r="I16" s="30"/>
      <c r="J16" s="30">
        <v>-253</v>
      </c>
      <c r="K16" s="30"/>
      <c r="L16" s="30">
        <v>-313</v>
      </c>
      <c r="M16" s="30"/>
      <c r="N16" s="7"/>
      <c r="O16" s="7"/>
    </row>
    <row r="17" spans="1:15" s="129" customFormat="1" ht="12.75">
      <c r="A17" s="50"/>
      <c r="B17" s="27" t="s">
        <v>92</v>
      </c>
      <c r="C17" s="23"/>
      <c r="D17" s="135">
        <v>1</v>
      </c>
      <c r="E17" s="30"/>
      <c r="F17" s="135">
        <v>-5</v>
      </c>
      <c r="G17" s="30"/>
      <c r="H17" s="135">
        <v>74</v>
      </c>
      <c r="I17" s="30"/>
      <c r="J17" s="135">
        <v>75</v>
      </c>
      <c r="K17" s="30"/>
      <c r="L17" s="135">
        <v>-19</v>
      </c>
      <c r="M17" s="30"/>
      <c r="N17" s="7"/>
      <c r="O17" s="7"/>
    </row>
    <row r="18" spans="1:15" s="129" customFormat="1" ht="12.75">
      <c r="A18" s="50"/>
      <c r="B18" s="132" t="s">
        <v>93</v>
      </c>
      <c r="C18" s="136"/>
      <c r="D18" s="23">
        <f>SUM(D13:D17)</f>
        <v>258</v>
      </c>
      <c r="E18" s="23"/>
      <c r="F18" s="23">
        <f>SUM(F13:F17)</f>
        <v>197</v>
      </c>
      <c r="G18" s="23"/>
      <c r="H18" s="23">
        <f>SUM(H13:H17)</f>
        <v>468</v>
      </c>
      <c r="I18" s="23"/>
      <c r="J18" s="23">
        <f>SUM(J13:J17)</f>
        <v>726</v>
      </c>
      <c r="K18" s="23"/>
      <c r="L18" s="23">
        <f>SUM(L13:L17)</f>
        <v>594</v>
      </c>
      <c r="M18" s="23"/>
      <c r="N18" s="7"/>
      <c r="O18" s="7"/>
    </row>
    <row r="19" spans="1:15" s="129" customFormat="1" ht="12.75">
      <c r="A19" s="50"/>
      <c r="B19" s="130" t="s">
        <v>94</v>
      </c>
      <c r="C19" s="136"/>
      <c r="D19" s="135">
        <v>98</v>
      </c>
      <c r="E19" s="30"/>
      <c r="F19" s="135">
        <v>71</v>
      </c>
      <c r="G19" s="30"/>
      <c r="H19" s="135">
        <v>178</v>
      </c>
      <c r="I19" s="30"/>
      <c r="J19" s="135">
        <v>276</v>
      </c>
      <c r="K19" s="30"/>
      <c r="L19" s="135">
        <v>214</v>
      </c>
      <c r="M19" s="30"/>
      <c r="N19" s="7"/>
      <c r="O19" s="7"/>
    </row>
    <row r="20" spans="1:15" s="128" customFormat="1" ht="13.5" thickBot="1">
      <c r="A20" s="125"/>
      <c r="B20" s="137" t="s">
        <v>95</v>
      </c>
      <c r="C20" s="138"/>
      <c r="D20" s="139">
        <f>+D18-D19</f>
        <v>160</v>
      </c>
      <c r="E20" s="31"/>
      <c r="F20" s="139">
        <f>+F18-F19</f>
        <v>126</v>
      </c>
      <c r="G20" s="31"/>
      <c r="H20" s="139">
        <f>+H18-H19</f>
        <v>290</v>
      </c>
      <c r="I20" s="31"/>
      <c r="J20" s="139">
        <f>+J18-J19</f>
        <v>450</v>
      </c>
      <c r="K20" s="31"/>
      <c r="L20" s="139">
        <f>+L18-L19</f>
        <v>380</v>
      </c>
      <c r="M20" s="31"/>
      <c r="N20" s="7"/>
      <c r="O20" s="7"/>
    </row>
    <row r="21" spans="1:15" s="143" customFormat="1" ht="6.75" customHeight="1" thickTop="1">
      <c r="A21" s="125"/>
      <c r="B21" s="125"/>
      <c r="C21" s="140"/>
      <c r="D21" s="141"/>
      <c r="E21" s="142"/>
      <c r="F21" s="141"/>
      <c r="G21" s="142"/>
      <c r="H21" s="141"/>
      <c r="I21" s="142"/>
      <c r="J21" s="141"/>
      <c r="K21" s="142"/>
      <c r="L21" s="141"/>
      <c r="M21" s="142"/>
      <c r="N21" s="7"/>
      <c r="O21" s="7"/>
    </row>
    <row r="22" spans="1:15" s="143" customFormat="1" ht="12.75">
      <c r="A22" s="125"/>
      <c r="B22" s="137"/>
      <c r="C22" s="140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7"/>
      <c r="O22" s="7"/>
    </row>
    <row r="23" spans="1:15" s="143" customFormat="1" ht="13.5" thickBot="1">
      <c r="A23" s="125"/>
      <c r="B23" s="144" t="s">
        <v>96</v>
      </c>
      <c r="C23" s="140"/>
      <c r="D23" s="369">
        <v>0.65</v>
      </c>
      <c r="E23" s="142"/>
      <c r="F23" s="369">
        <v>0.51</v>
      </c>
      <c r="G23" s="142"/>
      <c r="H23" s="369">
        <v>1.18</v>
      </c>
      <c r="I23" s="142"/>
      <c r="J23" s="369">
        <v>1.82</v>
      </c>
      <c r="K23" s="142"/>
      <c r="L23" s="369">
        <v>1.55</v>
      </c>
      <c r="M23" s="142"/>
      <c r="N23" s="7"/>
      <c r="O23" s="7"/>
    </row>
    <row r="24" spans="1:15" s="143" customFormat="1" ht="14.25" thickBot="1" thickTop="1">
      <c r="A24" s="125"/>
      <c r="B24" s="144" t="s">
        <v>97</v>
      </c>
      <c r="C24" s="140"/>
      <c r="D24" s="369">
        <v>0.62</v>
      </c>
      <c r="E24" s="142"/>
      <c r="F24" s="369">
        <v>0.48</v>
      </c>
      <c r="G24" s="142"/>
      <c r="H24" s="369">
        <v>1.12</v>
      </c>
      <c r="I24" s="142"/>
      <c r="J24" s="369">
        <v>1.74</v>
      </c>
      <c r="K24" s="142"/>
      <c r="L24" s="369">
        <v>1.46</v>
      </c>
      <c r="M24" s="142"/>
      <c r="N24" s="7"/>
      <c r="O24" s="7"/>
    </row>
    <row r="25" spans="1:15" s="143" customFormat="1" ht="13.5" thickTop="1">
      <c r="A25" s="125"/>
      <c r="B25" s="144"/>
      <c r="C25" s="140"/>
      <c r="D25" s="145"/>
      <c r="E25" s="142"/>
      <c r="F25" s="145"/>
      <c r="G25" s="142"/>
      <c r="H25" s="145"/>
      <c r="I25" s="142"/>
      <c r="J25" s="145"/>
      <c r="K25" s="142"/>
      <c r="L25" s="145"/>
      <c r="M25" s="142"/>
      <c r="N25" s="7"/>
      <c r="O25" s="7"/>
    </row>
    <row r="26" spans="1:15" s="143" customFormat="1" ht="12.75">
      <c r="A26" s="125"/>
      <c r="B26" s="144" t="s">
        <v>244</v>
      </c>
      <c r="C26" s="140"/>
      <c r="D26" s="145"/>
      <c r="E26" s="142"/>
      <c r="F26" s="145"/>
      <c r="G26" s="142"/>
      <c r="H26" s="145"/>
      <c r="I26" s="142"/>
      <c r="J26" s="145"/>
      <c r="K26" s="142"/>
      <c r="L26" s="145"/>
      <c r="M26" s="142"/>
      <c r="N26" s="7"/>
      <c r="O26" s="7"/>
    </row>
    <row r="27" spans="1:15" s="143" customFormat="1" ht="13.5" thickBot="1">
      <c r="A27" s="125"/>
      <c r="B27" s="144" t="s">
        <v>98</v>
      </c>
      <c r="C27" s="140"/>
      <c r="D27" s="146">
        <v>247.4</v>
      </c>
      <c r="E27" s="30"/>
      <c r="F27" s="146">
        <v>245.9</v>
      </c>
      <c r="G27" s="30"/>
      <c r="H27" s="146">
        <v>246.9</v>
      </c>
      <c r="I27" s="30"/>
      <c r="J27" s="146">
        <v>247.1</v>
      </c>
      <c r="K27" s="30"/>
      <c r="L27" s="146">
        <v>245.2</v>
      </c>
      <c r="M27" s="30"/>
      <c r="N27" s="7"/>
      <c r="O27" s="7"/>
    </row>
    <row r="28" spans="1:15" s="143" customFormat="1" ht="14.25" thickBot="1" thickTop="1">
      <c r="A28" s="125"/>
      <c r="B28" s="144" t="s">
        <v>99</v>
      </c>
      <c r="C28" s="140"/>
      <c r="D28" s="146">
        <v>260.1</v>
      </c>
      <c r="E28" s="30"/>
      <c r="F28" s="146">
        <v>259</v>
      </c>
      <c r="G28" s="30"/>
      <c r="H28" s="146">
        <v>259.3</v>
      </c>
      <c r="I28" s="30"/>
      <c r="J28" s="146">
        <v>259.7</v>
      </c>
      <c r="K28" s="30"/>
      <c r="L28" s="146">
        <v>259.4</v>
      </c>
      <c r="M28" s="30"/>
      <c r="N28" s="7"/>
      <c r="O28" s="7"/>
    </row>
    <row r="29" spans="1:9" ht="14.25" customHeight="1" thickTop="1">
      <c r="A29" s="51"/>
      <c r="B29" s="147"/>
      <c r="C29" s="118"/>
      <c r="D29" s="148"/>
      <c r="E29" s="148"/>
      <c r="F29" s="148"/>
      <c r="G29" s="148"/>
      <c r="H29" s="148"/>
      <c r="I29" s="148"/>
    </row>
    <row r="30" spans="1:13" ht="14.25" customHeight="1" thickBot="1">
      <c r="A30" s="105"/>
      <c r="B30" s="149"/>
      <c r="C30" s="113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9" ht="14.25" customHeight="1">
      <c r="A31" s="151"/>
      <c r="B31" s="152"/>
      <c r="C31" s="153"/>
      <c r="D31" s="148"/>
      <c r="E31" s="148"/>
      <c r="F31" s="148"/>
      <c r="G31" s="148"/>
      <c r="H31" s="148"/>
      <c r="I31" s="148"/>
    </row>
    <row r="32" spans="1:9" ht="14.25" customHeight="1">
      <c r="A32" s="147"/>
      <c r="B32" s="154"/>
      <c r="H32" s="13"/>
      <c r="I32" s="13"/>
    </row>
    <row r="33" spans="1:2" ht="14.25" customHeight="1">
      <c r="A33" s="147"/>
      <c r="B33" s="155"/>
    </row>
    <row r="34" ht="14.25" customHeight="1">
      <c r="A34" s="151"/>
    </row>
    <row r="35" spans="1:2" ht="14.25" customHeight="1">
      <c r="A35" s="51"/>
      <c r="B35" s="154"/>
    </row>
    <row r="36" spans="1:2" ht="14.25" customHeight="1">
      <c r="A36" s="51"/>
      <c r="B36" s="154"/>
    </row>
    <row r="37" spans="1:2" ht="14.25" customHeight="1">
      <c r="A37" s="51"/>
      <c r="B37" s="154"/>
    </row>
    <row r="38" spans="1:2" ht="14.25" customHeight="1">
      <c r="A38" s="51"/>
      <c r="B38" s="154"/>
    </row>
    <row r="39" spans="1:2" ht="14.25" customHeight="1">
      <c r="A39" s="51"/>
      <c r="B39" s="154"/>
    </row>
    <row r="40" spans="1:2" ht="14.25" customHeight="1">
      <c r="A40" s="51"/>
      <c r="B40" s="154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92"/>
      <c r="B43" s="51"/>
    </row>
    <row r="44" spans="1:2" ht="12.75">
      <c r="A44" s="92"/>
      <c r="B44" s="51"/>
    </row>
    <row r="45" ht="12.75">
      <c r="A45" s="156"/>
    </row>
    <row r="46" spans="1:11" ht="12.75">
      <c r="A46" s="156"/>
      <c r="B46" s="157"/>
      <c r="F46" s="13"/>
      <c r="G46" s="13"/>
      <c r="H46" s="13"/>
      <c r="I46" s="13"/>
      <c r="J46" s="13"/>
      <c r="K46" s="13"/>
    </row>
  </sheetData>
  <mergeCells count="4">
    <mergeCell ref="D4:F4"/>
    <mergeCell ref="D3:H3"/>
    <mergeCell ref="J4:L4"/>
    <mergeCell ref="J3:L3"/>
  </mergeCells>
  <printOptions horizontalCentered="1"/>
  <pageMargins left="0.5" right="0.5" top="0.75" bottom="0.5" header="0.5" footer="0.5"/>
  <pageSetup fitToHeight="1" fitToWidth="1" horizontalDpi="300" verticalDpi="300" orientation="portrait" scale="75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16"/>
  <sheetViews>
    <sheetView zoomScale="90" zoomScaleNormal="90" workbookViewId="0" topLeftCell="A1">
      <pane xSplit="1" ySplit="5" topLeftCell="B32" activePane="bottomRight" state="frozen"/>
      <selection pane="topLeft" activeCell="B32" activeCellId="1" sqref="B39 B32"/>
      <selection pane="topRight" activeCell="B32" activeCellId="1" sqref="B39 B32"/>
      <selection pane="bottomLeft" activeCell="B32" activeCellId="1" sqref="B39 B32"/>
      <selection pane="bottomRight" activeCell="A52" sqref="A52"/>
    </sheetView>
  </sheetViews>
  <sheetFormatPr defaultColWidth="9.140625" defaultRowHeight="12.75"/>
  <cols>
    <col min="1" max="1" width="55.140625" style="7" customWidth="1"/>
    <col min="2" max="2" width="3.7109375" style="7" customWidth="1"/>
    <col min="3" max="3" width="10.421875" style="7" customWidth="1"/>
    <col min="4" max="4" width="3.140625" style="7" customWidth="1"/>
    <col min="5" max="5" width="9.421875" style="7" customWidth="1"/>
    <col min="6" max="7" width="3.7109375" style="7" customWidth="1"/>
    <col min="8" max="16384" width="9.140625" style="7" customWidth="1"/>
  </cols>
  <sheetData>
    <row r="1" spans="1:8" ht="14.25" thickBot="1">
      <c r="A1" s="52" t="s">
        <v>245</v>
      </c>
      <c r="B1" s="5"/>
      <c r="C1" s="5"/>
      <c r="D1" s="5"/>
      <c r="E1" s="5"/>
      <c r="F1" s="5"/>
      <c r="G1" s="13"/>
      <c r="H1" s="13"/>
    </row>
    <row r="2" spans="1:8" ht="12.75">
      <c r="A2" s="158"/>
      <c r="B2" s="12"/>
      <c r="C2" s="13"/>
      <c r="D2" s="13"/>
      <c r="E2" s="13"/>
      <c r="F2" s="13"/>
      <c r="G2" s="13"/>
      <c r="H2" s="13"/>
    </row>
    <row r="3" spans="1:8" s="129" customFormat="1" ht="12.75">
      <c r="A3" s="67"/>
      <c r="B3" s="159"/>
      <c r="C3" s="471" t="s">
        <v>1</v>
      </c>
      <c r="D3" s="471"/>
      <c r="E3" s="471"/>
      <c r="F3" s="72"/>
      <c r="G3" s="13"/>
      <c r="H3" s="72"/>
    </row>
    <row r="4" spans="1:8" s="129" customFormat="1" ht="12.75">
      <c r="A4" s="21"/>
      <c r="B4" s="13"/>
      <c r="C4" s="472" t="s">
        <v>2</v>
      </c>
      <c r="D4" s="472"/>
      <c r="E4" s="472"/>
      <c r="F4" s="72"/>
      <c r="G4" s="13"/>
      <c r="H4" s="72"/>
    </row>
    <row r="5" spans="1:8" s="128" customFormat="1" ht="12.75">
      <c r="A5" s="18" t="s">
        <v>4</v>
      </c>
      <c r="B5" s="160"/>
      <c r="C5" s="162">
        <v>2006</v>
      </c>
      <c r="D5" s="161"/>
      <c r="E5" s="162">
        <v>2005</v>
      </c>
      <c r="F5" s="97"/>
      <c r="G5" s="13"/>
      <c r="H5" s="97"/>
    </row>
    <row r="6" spans="1:8" s="129" customFormat="1" ht="12.75">
      <c r="A6" s="163" t="s">
        <v>95</v>
      </c>
      <c r="B6" s="13"/>
      <c r="C6" s="164">
        <v>450</v>
      </c>
      <c r="D6" s="12"/>
      <c r="E6" s="165">
        <v>380</v>
      </c>
      <c r="F6" s="72"/>
      <c r="G6" s="13"/>
      <c r="H6" s="72"/>
    </row>
    <row r="7" spans="1:8" s="129" customFormat="1" ht="12.75">
      <c r="A7" s="163" t="s">
        <v>100</v>
      </c>
      <c r="B7" s="166"/>
      <c r="C7" s="11"/>
      <c r="D7" s="11"/>
      <c r="E7" s="11"/>
      <c r="F7" s="72"/>
      <c r="G7" s="13"/>
      <c r="H7" s="72"/>
    </row>
    <row r="8" spans="1:8" s="129" customFormat="1" ht="12.75">
      <c r="A8" s="56" t="s">
        <v>101</v>
      </c>
      <c r="B8" s="166"/>
      <c r="C8" s="72">
        <v>362</v>
      </c>
      <c r="D8" s="11"/>
      <c r="E8" s="167">
        <v>363</v>
      </c>
      <c r="F8" s="72"/>
      <c r="G8" s="13"/>
      <c r="H8" s="72"/>
    </row>
    <row r="9" spans="1:8" s="129" customFormat="1" ht="12.75" hidden="1">
      <c r="A9" s="56" t="s">
        <v>102</v>
      </c>
      <c r="B9" s="168"/>
      <c r="C9" s="72"/>
      <c r="D9" s="11"/>
      <c r="E9" s="167">
        <v>0</v>
      </c>
      <c r="F9" s="72"/>
      <c r="G9" s="13"/>
      <c r="H9" s="72"/>
    </row>
    <row r="10" spans="1:8" s="129" customFormat="1" ht="12.75">
      <c r="A10" s="163" t="s">
        <v>103</v>
      </c>
      <c r="B10" s="168"/>
      <c r="C10" s="72"/>
      <c r="D10" s="72"/>
      <c r="E10" s="72"/>
      <c r="F10" s="72"/>
      <c r="G10" s="13"/>
      <c r="H10" s="72"/>
    </row>
    <row r="11" spans="1:8" s="129" customFormat="1" ht="12.75">
      <c r="A11" s="56" t="s">
        <v>104</v>
      </c>
      <c r="B11" s="168"/>
      <c r="C11" s="72">
        <v>-179</v>
      </c>
      <c r="D11" s="11"/>
      <c r="E11" s="167">
        <v>-86</v>
      </c>
      <c r="F11" s="72"/>
      <c r="G11" s="13"/>
      <c r="H11" s="72"/>
    </row>
    <row r="12" spans="1:8" s="129" customFormat="1" ht="12.75">
      <c r="A12" s="56" t="s">
        <v>105</v>
      </c>
      <c r="B12" s="168"/>
      <c r="C12" s="167">
        <v>122</v>
      </c>
      <c r="D12" s="11"/>
      <c r="E12" s="167">
        <v>86</v>
      </c>
      <c r="F12" s="72"/>
      <c r="G12" s="13"/>
      <c r="H12" s="72"/>
    </row>
    <row r="13" spans="1:8" s="129" customFormat="1" ht="12.75">
      <c r="A13" s="56" t="s">
        <v>106</v>
      </c>
      <c r="B13" s="168"/>
      <c r="C13" s="167">
        <v>102</v>
      </c>
      <c r="D13" s="11"/>
      <c r="E13" s="167">
        <v>161</v>
      </c>
      <c r="F13" s="72"/>
      <c r="G13" s="13"/>
      <c r="H13" s="72"/>
    </row>
    <row r="14" spans="1:8" s="129" customFormat="1" ht="12.75" hidden="1">
      <c r="A14" s="56" t="s">
        <v>107</v>
      </c>
      <c r="B14" s="168"/>
      <c r="C14" s="167"/>
      <c r="D14" s="11"/>
      <c r="E14" s="167"/>
      <c r="F14" s="11"/>
      <c r="G14" s="13"/>
      <c r="H14" s="72"/>
    </row>
    <row r="15" spans="1:8" s="129" customFormat="1" ht="12.75" hidden="1">
      <c r="A15" s="56" t="s">
        <v>256</v>
      </c>
      <c r="B15" s="168"/>
      <c r="C15" s="167"/>
      <c r="D15" s="11"/>
      <c r="E15" s="167">
        <v>0</v>
      </c>
      <c r="F15" s="11"/>
      <c r="G15" s="13"/>
      <c r="H15" s="72"/>
    </row>
    <row r="16" spans="1:8" s="129" customFormat="1" ht="12.75" hidden="1">
      <c r="A16" s="56" t="s">
        <v>107</v>
      </c>
      <c r="B16" s="168"/>
      <c r="C16" s="167"/>
      <c r="D16" s="11"/>
      <c r="E16" s="167">
        <v>0</v>
      </c>
      <c r="F16" s="11"/>
      <c r="G16" s="13"/>
      <c r="H16" s="72"/>
    </row>
    <row r="17" spans="1:8" s="129" customFormat="1" ht="12.75">
      <c r="A17" s="56" t="s">
        <v>108</v>
      </c>
      <c r="B17" s="168"/>
      <c r="C17" s="167">
        <v>0</v>
      </c>
      <c r="D17" s="11"/>
      <c r="E17" s="167">
        <v>21</v>
      </c>
      <c r="F17" s="72"/>
      <c r="G17" s="13"/>
      <c r="H17" s="72"/>
    </row>
    <row r="18" spans="1:8" s="129" customFormat="1" ht="12.75" hidden="1">
      <c r="A18" s="56" t="s">
        <v>109</v>
      </c>
      <c r="B18" s="168"/>
      <c r="C18" s="167"/>
      <c r="D18" s="11"/>
      <c r="E18" s="167">
        <v>0</v>
      </c>
      <c r="F18" s="72"/>
      <c r="G18" s="13"/>
      <c r="H18" s="72"/>
    </row>
    <row r="19" spans="1:8" s="129" customFormat="1" ht="12.75">
      <c r="A19" s="56" t="s">
        <v>110</v>
      </c>
      <c r="B19" s="168"/>
      <c r="C19" s="11"/>
      <c r="D19" s="11"/>
      <c r="E19" s="11"/>
      <c r="F19" s="72"/>
      <c r="G19" s="13"/>
      <c r="H19" s="72"/>
    </row>
    <row r="20" spans="1:8" s="129" customFormat="1" ht="12.75">
      <c r="A20" s="56" t="s">
        <v>111</v>
      </c>
      <c r="B20" s="166"/>
      <c r="C20" s="167">
        <v>-234</v>
      </c>
      <c r="D20" s="11"/>
      <c r="E20" s="167">
        <v>-139</v>
      </c>
      <c r="F20" s="72"/>
      <c r="G20" s="13"/>
      <c r="H20" s="72"/>
    </row>
    <row r="21" spans="1:8" s="129" customFormat="1" ht="12.75">
      <c r="A21" s="56" t="s">
        <v>112</v>
      </c>
      <c r="B21" s="166"/>
      <c r="C21" s="167">
        <v>-46</v>
      </c>
      <c r="D21" s="11"/>
      <c r="E21" s="167">
        <v>-177</v>
      </c>
      <c r="F21" s="72"/>
      <c r="G21" s="13"/>
      <c r="H21" s="72"/>
    </row>
    <row r="22" spans="1:8" s="129" customFormat="1" ht="12.75">
      <c r="A22" s="56" t="s">
        <v>113</v>
      </c>
      <c r="B22" s="166"/>
      <c r="C22" s="167">
        <v>109</v>
      </c>
      <c r="D22" s="11"/>
      <c r="E22" s="167">
        <v>128</v>
      </c>
      <c r="F22" s="72"/>
      <c r="G22" s="13"/>
      <c r="H22" s="72"/>
    </row>
    <row r="23" spans="1:8" s="128" customFormat="1" ht="12.75">
      <c r="A23" s="56" t="s">
        <v>265</v>
      </c>
      <c r="B23" s="72"/>
      <c r="C23" s="167">
        <v>-248</v>
      </c>
      <c r="D23" s="11"/>
      <c r="E23" s="167">
        <v>-91</v>
      </c>
      <c r="F23" s="97"/>
      <c r="G23" s="13"/>
      <c r="H23" s="97"/>
    </row>
    <row r="24" spans="1:8" s="129" customFormat="1" ht="12.75">
      <c r="A24" s="169" t="s">
        <v>114</v>
      </c>
      <c r="B24" s="170"/>
      <c r="C24" s="171">
        <f>SUM(C6:C23)</f>
        <v>438</v>
      </c>
      <c r="D24" s="11"/>
      <c r="E24" s="171">
        <f>SUM(E6:E23)</f>
        <v>646</v>
      </c>
      <c r="F24" s="72"/>
      <c r="G24" s="13"/>
      <c r="H24" s="72"/>
    </row>
    <row r="25" spans="1:8" s="128" customFormat="1" ht="6" customHeight="1">
      <c r="A25" s="172"/>
      <c r="B25" s="72"/>
      <c r="C25" s="11"/>
      <c r="D25" s="11"/>
      <c r="E25" s="11"/>
      <c r="F25" s="97"/>
      <c r="G25" s="13"/>
      <c r="H25" s="97"/>
    </row>
    <row r="26" spans="1:8" s="128" customFormat="1" ht="12.75">
      <c r="A26" s="56" t="s">
        <v>115</v>
      </c>
      <c r="B26" s="72"/>
      <c r="C26" s="167">
        <v>-124</v>
      </c>
      <c r="D26" s="11"/>
      <c r="E26" s="167">
        <v>-112</v>
      </c>
      <c r="F26" s="97"/>
      <c r="G26" s="13"/>
      <c r="H26" s="97"/>
    </row>
    <row r="27" spans="1:8" s="129" customFormat="1" ht="12.75">
      <c r="A27" s="56" t="s">
        <v>116</v>
      </c>
      <c r="B27" s="166"/>
      <c r="C27" s="167">
        <v>0</v>
      </c>
      <c r="D27" s="11"/>
      <c r="E27" s="167">
        <v>51</v>
      </c>
      <c r="F27" s="72"/>
      <c r="G27" s="13"/>
      <c r="H27" s="72"/>
    </row>
    <row r="28" spans="1:8" s="129" customFormat="1" ht="12.75">
      <c r="A28" s="56" t="s">
        <v>117</v>
      </c>
      <c r="B28" s="166"/>
      <c r="C28" s="167">
        <v>-57</v>
      </c>
      <c r="D28" s="11"/>
      <c r="E28" s="167">
        <v>-51</v>
      </c>
      <c r="F28" s="72"/>
      <c r="G28" s="13"/>
      <c r="H28" s="72"/>
    </row>
    <row r="29" spans="1:8" s="129" customFormat="1" ht="12.75" hidden="1">
      <c r="A29" s="56" t="s">
        <v>118</v>
      </c>
      <c r="B29" s="166"/>
      <c r="C29" s="167"/>
      <c r="D29" s="11"/>
      <c r="E29" s="167">
        <v>0</v>
      </c>
      <c r="F29" s="72"/>
      <c r="G29" s="13"/>
      <c r="H29" s="72"/>
    </row>
    <row r="30" spans="1:8" s="129" customFormat="1" ht="12.75" hidden="1">
      <c r="A30" s="56" t="s">
        <v>119</v>
      </c>
      <c r="B30" s="166"/>
      <c r="C30" s="167"/>
      <c r="D30" s="11"/>
      <c r="E30" s="167">
        <v>0</v>
      </c>
      <c r="F30" s="72"/>
      <c r="G30" s="13"/>
      <c r="H30" s="72"/>
    </row>
    <row r="31" spans="1:8" s="129" customFormat="1" ht="12.75" hidden="1">
      <c r="A31" s="56" t="s">
        <v>257</v>
      </c>
      <c r="B31" s="166"/>
      <c r="C31" s="167">
        <v>0</v>
      </c>
      <c r="D31" s="11"/>
      <c r="E31" s="167">
        <v>0</v>
      </c>
      <c r="F31" s="72"/>
      <c r="G31" s="13"/>
      <c r="H31" s="72"/>
    </row>
    <row r="32" spans="1:8" s="129" customFormat="1" ht="12.75">
      <c r="A32" s="56" t="s">
        <v>71</v>
      </c>
      <c r="B32" s="166"/>
      <c r="C32" s="173">
        <v>6</v>
      </c>
      <c r="D32" s="11"/>
      <c r="E32" s="173">
        <v>3</v>
      </c>
      <c r="F32" s="72"/>
      <c r="G32" s="13"/>
      <c r="H32" s="72"/>
    </row>
    <row r="33" spans="1:8" s="129" customFormat="1" ht="12.75" hidden="1">
      <c r="A33" s="56" t="s">
        <v>119</v>
      </c>
      <c r="B33" s="168"/>
      <c r="C33" s="167">
        <v>0</v>
      </c>
      <c r="D33" s="11"/>
      <c r="E33" s="167">
        <v>0</v>
      </c>
      <c r="F33" s="11"/>
      <c r="G33" s="13"/>
      <c r="H33" s="72"/>
    </row>
    <row r="34" spans="1:8" s="129" customFormat="1" ht="12.75" hidden="1">
      <c r="A34" s="56" t="s">
        <v>118</v>
      </c>
      <c r="B34" s="168"/>
      <c r="C34" s="167">
        <v>0</v>
      </c>
      <c r="D34" s="11"/>
      <c r="E34" s="167">
        <v>0</v>
      </c>
      <c r="F34" s="11"/>
      <c r="G34" s="13"/>
      <c r="H34" s="72"/>
    </row>
    <row r="35" spans="1:8" s="129" customFormat="1" ht="12.75" hidden="1">
      <c r="A35" s="56" t="s">
        <v>120</v>
      </c>
      <c r="B35" s="168"/>
      <c r="C35" s="167">
        <v>0</v>
      </c>
      <c r="D35" s="11"/>
      <c r="E35" s="167">
        <v>0</v>
      </c>
      <c r="F35" s="11"/>
      <c r="G35" s="13"/>
      <c r="H35" s="72"/>
    </row>
    <row r="36" spans="1:8" s="129" customFormat="1" ht="12.75" hidden="1">
      <c r="A36" s="56" t="s">
        <v>71</v>
      </c>
      <c r="B36" s="168"/>
      <c r="C36" s="174">
        <v>0</v>
      </c>
      <c r="D36" s="11"/>
      <c r="E36" s="174">
        <v>0</v>
      </c>
      <c r="F36" s="11"/>
      <c r="G36" s="13"/>
      <c r="H36" s="72"/>
    </row>
    <row r="37" spans="1:8" s="129" customFormat="1" ht="12.75">
      <c r="A37" s="169" t="s">
        <v>188</v>
      </c>
      <c r="B37" s="170"/>
      <c r="C37" s="174">
        <f>SUM(C26:C36)</f>
        <v>-175</v>
      </c>
      <c r="D37" s="11"/>
      <c r="E37" s="174">
        <f>SUM(E26:E36)</f>
        <v>-109</v>
      </c>
      <c r="F37" s="72"/>
      <c r="G37" s="13"/>
      <c r="H37" s="72"/>
    </row>
    <row r="38" spans="1:8" s="128" customFormat="1" ht="6" customHeight="1">
      <c r="A38" s="172"/>
      <c r="B38" s="72"/>
      <c r="C38" s="11"/>
      <c r="D38" s="11"/>
      <c r="E38" s="11"/>
      <c r="F38" s="97"/>
      <c r="G38" s="13"/>
      <c r="H38" s="97"/>
    </row>
    <row r="39" spans="1:7" s="128" customFormat="1" ht="14.25">
      <c r="A39" s="55" t="s">
        <v>246</v>
      </c>
      <c r="B39" s="175"/>
      <c r="C39" s="167">
        <v>-449</v>
      </c>
      <c r="D39" s="11"/>
      <c r="E39" s="167">
        <v>-547</v>
      </c>
      <c r="F39" s="97"/>
      <c r="G39" s="7"/>
    </row>
    <row r="40" spans="1:8" s="128" customFormat="1" ht="12.75">
      <c r="A40" s="55" t="s">
        <v>121</v>
      </c>
      <c r="B40" s="175"/>
      <c r="C40" s="167">
        <v>13</v>
      </c>
      <c r="D40" s="11"/>
      <c r="E40" s="167">
        <v>0</v>
      </c>
      <c r="F40" s="97"/>
      <c r="G40" s="13"/>
      <c r="H40" s="97"/>
    </row>
    <row r="41" spans="1:7" s="128" customFormat="1" ht="12.75">
      <c r="A41" s="55" t="s">
        <v>122</v>
      </c>
      <c r="B41" s="175"/>
      <c r="C41" s="167">
        <v>-111</v>
      </c>
      <c r="D41" s="11"/>
      <c r="E41" s="167">
        <v>-111</v>
      </c>
      <c r="F41" s="97"/>
      <c r="G41" s="7"/>
    </row>
    <row r="42" spans="1:7" s="128" customFormat="1" ht="12.75">
      <c r="A42" s="55" t="s">
        <v>123</v>
      </c>
      <c r="B42" s="175"/>
      <c r="C42" s="167">
        <v>9</v>
      </c>
      <c r="D42" s="11"/>
      <c r="E42" s="167">
        <v>43</v>
      </c>
      <c r="F42" s="97"/>
      <c r="G42" s="7"/>
    </row>
    <row r="43" spans="1:7" s="128" customFormat="1" ht="12.75">
      <c r="A43" s="55" t="s">
        <v>124</v>
      </c>
      <c r="B43" s="72"/>
      <c r="C43" s="167">
        <v>-2</v>
      </c>
      <c r="D43" s="11"/>
      <c r="E43" s="167">
        <v>-4</v>
      </c>
      <c r="F43" s="97"/>
      <c r="G43" s="7"/>
    </row>
    <row r="44" spans="1:7" s="128" customFormat="1" ht="12.75">
      <c r="A44" s="176" t="s">
        <v>125</v>
      </c>
      <c r="B44" s="177"/>
      <c r="C44" s="171">
        <f>SUM(C39:C43)</f>
        <v>-540</v>
      </c>
      <c r="D44" s="11"/>
      <c r="E44" s="171">
        <f>SUM(E39:E43)</f>
        <v>-619</v>
      </c>
      <c r="F44" s="97"/>
      <c r="G44" s="7"/>
    </row>
    <row r="45" spans="1:7" s="129" customFormat="1" ht="6" customHeight="1">
      <c r="A45" s="51"/>
      <c r="C45" s="178"/>
      <c r="D45" s="11"/>
      <c r="E45" s="178"/>
      <c r="F45" s="72"/>
      <c r="G45" s="7"/>
    </row>
    <row r="46" spans="1:7" s="129" customFormat="1" ht="12.75">
      <c r="A46" s="179" t="s">
        <v>126</v>
      </c>
      <c r="B46" s="175"/>
      <c r="C46" s="167">
        <v>4</v>
      </c>
      <c r="D46" s="11"/>
      <c r="E46" s="167">
        <v>-9</v>
      </c>
      <c r="F46" s="72"/>
      <c r="G46" s="7"/>
    </row>
    <row r="47" spans="1:7" s="129" customFormat="1" ht="6" customHeight="1">
      <c r="A47" s="180"/>
      <c r="B47" s="181"/>
      <c r="C47" s="182"/>
      <c r="D47" s="11"/>
      <c r="E47" s="182"/>
      <c r="F47" s="72"/>
      <c r="G47" s="7"/>
    </row>
    <row r="48" spans="1:7" s="128" customFormat="1" ht="13.5" thickBot="1">
      <c r="A48" s="183" t="s">
        <v>262</v>
      </c>
      <c r="B48" s="184"/>
      <c r="C48" s="185">
        <f>C24+C37+C44+C46</f>
        <v>-273</v>
      </c>
      <c r="D48" s="186"/>
      <c r="E48" s="185">
        <f>E24+E37+E44+E46</f>
        <v>-91</v>
      </c>
      <c r="F48" s="97"/>
      <c r="G48" s="7"/>
    </row>
    <row r="49" spans="1:7" s="128" customFormat="1" ht="13.5" thickTop="1">
      <c r="A49" s="183"/>
      <c r="B49" s="184"/>
      <c r="C49" s="186"/>
      <c r="D49" s="186"/>
      <c r="E49" s="186"/>
      <c r="F49" s="186"/>
      <c r="G49" s="7"/>
    </row>
    <row r="50" spans="1:7" s="128" customFormat="1" ht="13.5" thickBot="1">
      <c r="A50" s="187"/>
      <c r="B50" s="188"/>
      <c r="C50" s="189"/>
      <c r="D50" s="189"/>
      <c r="E50" s="189"/>
      <c r="F50" s="189"/>
      <c r="G50" s="7"/>
    </row>
    <row r="51" spans="1:7" s="128" customFormat="1" ht="12.75">
      <c r="A51" s="190" t="s">
        <v>277</v>
      </c>
      <c r="B51" s="191"/>
      <c r="C51" s="186"/>
      <c r="D51" s="186"/>
      <c r="E51" s="186"/>
      <c r="F51" s="186"/>
      <c r="G51" s="7"/>
    </row>
    <row r="52" spans="1:6" ht="12.75">
      <c r="A52" s="7" t="s">
        <v>276</v>
      </c>
      <c r="B52" s="153"/>
      <c r="C52" s="13"/>
      <c r="D52" s="13"/>
      <c r="E52" s="13"/>
      <c r="F52" s="13"/>
    </row>
    <row r="53" spans="2:6" ht="12.75">
      <c r="B53" s="153"/>
      <c r="C53" s="13"/>
      <c r="D53" s="13"/>
      <c r="E53" s="13"/>
      <c r="F53" s="13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  <row r="59" ht="12.75">
      <c r="A59" s="51"/>
    </row>
    <row r="60" ht="12.75">
      <c r="A60" s="51"/>
    </row>
    <row r="61" ht="12.75">
      <c r="A61" s="51"/>
    </row>
    <row r="62" ht="12.75">
      <c r="A62" s="51"/>
    </row>
    <row r="63" ht="12.75">
      <c r="A63" s="51"/>
    </row>
    <row r="64" ht="12.75">
      <c r="A64" s="51"/>
    </row>
    <row r="65" ht="12.75">
      <c r="A65" s="51"/>
    </row>
    <row r="66" ht="12.75">
      <c r="A66" s="51"/>
    </row>
    <row r="67" ht="12.75">
      <c r="A67" s="51"/>
    </row>
    <row r="68" ht="12.75">
      <c r="A68" s="5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  <row r="74" ht="12.75">
      <c r="A74" s="51"/>
    </row>
    <row r="75" ht="12.75">
      <c r="A75" s="51"/>
    </row>
    <row r="76" ht="12.75">
      <c r="A76" s="51"/>
    </row>
    <row r="77" ht="12.75">
      <c r="A77" s="51"/>
    </row>
    <row r="78" ht="12.75">
      <c r="A78" s="51"/>
    </row>
    <row r="79" ht="12.75">
      <c r="A79" s="51"/>
    </row>
    <row r="80" ht="12.75">
      <c r="A80" s="51"/>
    </row>
    <row r="81" ht="12.75">
      <c r="A81" s="51"/>
    </row>
    <row r="82" ht="12.75">
      <c r="A82" s="51"/>
    </row>
    <row r="83" ht="12.75">
      <c r="A83" s="51"/>
    </row>
    <row r="84" ht="12.75">
      <c r="A84" s="51"/>
    </row>
    <row r="85" ht="12.75">
      <c r="A85" s="51"/>
    </row>
    <row r="86" ht="12.75">
      <c r="A86" s="51"/>
    </row>
    <row r="87" ht="12.75">
      <c r="A87" s="51"/>
    </row>
    <row r="88" ht="12.75">
      <c r="A88" s="51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</sheetData>
  <mergeCells count="2">
    <mergeCell ref="C3:E3"/>
    <mergeCell ref="C4:E4"/>
  </mergeCells>
  <printOptions horizontalCentered="1"/>
  <pageMargins left="0.6" right="0.6" top="0.75" bottom="0.5" header="0.5" footer="0.5"/>
  <pageSetup cellComments="asDisplayed"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58"/>
  <sheetViews>
    <sheetView zoomScale="80" zoomScaleNormal="80" workbookViewId="0" topLeftCell="A1">
      <selection activeCell="J1" sqref="J1:J16384"/>
    </sheetView>
  </sheetViews>
  <sheetFormatPr defaultColWidth="9.140625" defaultRowHeight="12.75"/>
  <cols>
    <col min="1" max="1" width="3.421875" style="201" customWidth="1"/>
    <col min="2" max="2" width="59.28125" style="201" customWidth="1"/>
    <col min="3" max="3" width="3.28125" style="201" customWidth="1"/>
    <col min="4" max="4" width="10.7109375" style="201" customWidth="1"/>
    <col min="5" max="5" width="2.7109375" style="201" customWidth="1"/>
    <col min="6" max="6" width="13.57421875" style="201" customWidth="1"/>
    <col min="7" max="7" width="2.7109375" style="201" customWidth="1"/>
    <col min="8" max="8" width="13.7109375" style="201" customWidth="1"/>
    <col min="9" max="9" width="2.7109375" style="201" customWidth="1"/>
    <col min="10" max="10" width="3.00390625" style="201" customWidth="1"/>
    <col min="11" max="14" width="9.140625" style="201" customWidth="1"/>
    <col min="15" max="15" width="4.421875" style="201" customWidth="1"/>
    <col min="16" max="16" width="11.28125" style="201" customWidth="1"/>
    <col min="17" max="16384" width="9.140625" style="201" customWidth="1"/>
  </cols>
  <sheetData>
    <row r="1" spans="1:9" ht="13.5" thickBot="1">
      <c r="A1" s="195" t="s">
        <v>128</v>
      </c>
      <c r="B1" s="196"/>
      <c r="C1" s="197"/>
      <c r="D1" s="198"/>
      <c r="E1" s="198"/>
      <c r="F1" s="199"/>
      <c r="G1" s="198"/>
      <c r="H1" s="200"/>
      <c r="I1" s="198"/>
    </row>
    <row r="2" spans="1:9" ht="12.75">
      <c r="A2" s="202"/>
      <c r="B2" s="203"/>
      <c r="C2" s="204"/>
      <c r="D2" s="205"/>
      <c r="E2" s="205"/>
      <c r="F2" s="206"/>
      <c r="G2" s="205"/>
      <c r="H2" s="207"/>
      <c r="I2" s="205"/>
    </row>
    <row r="3" spans="1:8" ht="12.75">
      <c r="A3" s="208"/>
      <c r="B3" s="208"/>
      <c r="F3" s="209" t="s">
        <v>2</v>
      </c>
      <c r="H3" s="210" t="s">
        <v>129</v>
      </c>
    </row>
    <row r="4" spans="1:8" ht="12.75">
      <c r="A4" s="208"/>
      <c r="B4" s="18" t="s">
        <v>4</v>
      </c>
      <c r="C4" s="211"/>
      <c r="F4" s="212">
        <v>2006</v>
      </c>
      <c r="H4" s="212">
        <v>2005</v>
      </c>
    </row>
    <row r="5" spans="1:9" ht="12.75">
      <c r="A5" s="208"/>
      <c r="B5" s="213" t="s">
        <v>130</v>
      </c>
      <c r="C5" s="214"/>
      <c r="F5" s="194">
        <v>320</v>
      </c>
      <c r="G5" s="215"/>
      <c r="H5" s="193">
        <v>593</v>
      </c>
      <c r="I5" s="26"/>
    </row>
    <row r="6" spans="1:9" ht="12.75">
      <c r="A6" s="208"/>
      <c r="B6" s="213" t="s">
        <v>131</v>
      </c>
      <c r="C6" s="214"/>
      <c r="F6" s="68">
        <v>1971</v>
      </c>
      <c r="G6" s="215"/>
      <c r="H6" s="72">
        <v>1677</v>
      </c>
      <c r="I6" s="26"/>
    </row>
    <row r="7" spans="1:9" ht="12.75">
      <c r="A7" s="208"/>
      <c r="B7" s="208" t="s">
        <v>132</v>
      </c>
      <c r="C7" s="214"/>
      <c r="F7" s="68">
        <v>1739</v>
      </c>
      <c r="G7" s="215"/>
      <c r="H7" s="72">
        <v>1657</v>
      </c>
      <c r="I7" s="26"/>
    </row>
    <row r="8" spans="1:9" ht="12.75">
      <c r="A8" s="208"/>
      <c r="B8" s="155" t="s">
        <v>133</v>
      </c>
      <c r="C8" s="214"/>
      <c r="F8" s="167">
        <v>138</v>
      </c>
      <c r="G8" s="216"/>
      <c r="H8" s="11">
        <v>176</v>
      </c>
      <c r="I8" s="217"/>
    </row>
    <row r="9" spans="1:9" ht="12.75">
      <c r="A9" s="208"/>
      <c r="B9" s="155" t="s">
        <v>134</v>
      </c>
      <c r="C9" s="214"/>
      <c r="F9" s="167">
        <v>257</v>
      </c>
      <c r="G9" s="215"/>
      <c r="H9" s="11">
        <v>198</v>
      </c>
      <c r="I9" s="26"/>
    </row>
    <row r="10" spans="1:9" ht="12.75">
      <c r="A10" s="208"/>
      <c r="B10" s="155" t="s">
        <v>135</v>
      </c>
      <c r="C10" s="218"/>
      <c r="F10" s="219">
        <f>SUM(F5:F9)</f>
        <v>4425</v>
      </c>
      <c r="G10" s="220"/>
      <c r="H10" s="219">
        <f>SUM(H5:H9)</f>
        <v>4301</v>
      </c>
      <c r="I10" s="221"/>
    </row>
    <row r="11" spans="1:9" ht="12.75">
      <c r="A11" s="208"/>
      <c r="B11" s="208" t="s">
        <v>136</v>
      </c>
      <c r="F11" s="68">
        <v>6487</v>
      </c>
      <c r="G11" s="215"/>
      <c r="H11" s="72">
        <v>6530</v>
      </c>
      <c r="I11" s="26"/>
    </row>
    <row r="12" spans="1:9" ht="12.75">
      <c r="A12" s="208"/>
      <c r="B12" s="208" t="s">
        <v>137</v>
      </c>
      <c r="F12" s="70"/>
      <c r="G12" s="215"/>
      <c r="H12" s="72"/>
      <c r="I12" s="26"/>
    </row>
    <row r="13" spans="1:9" ht="12.75">
      <c r="A13" s="208"/>
      <c r="B13" s="213" t="s">
        <v>138</v>
      </c>
      <c r="C13" s="214"/>
      <c r="F13" s="68">
        <v>785</v>
      </c>
      <c r="G13" s="215"/>
      <c r="H13" s="72">
        <v>776</v>
      </c>
      <c r="I13" s="26"/>
    </row>
    <row r="14" spans="1:9" ht="12.75">
      <c r="A14" s="208"/>
      <c r="B14" s="155" t="s">
        <v>139</v>
      </c>
      <c r="C14" s="214"/>
      <c r="F14" s="68">
        <v>289</v>
      </c>
      <c r="G14" s="215"/>
      <c r="H14" s="72">
        <v>186</v>
      </c>
      <c r="I14" s="26"/>
    </row>
    <row r="15" spans="1:9" ht="12.75">
      <c r="A15" s="208"/>
      <c r="B15" s="222" t="s">
        <v>140</v>
      </c>
      <c r="C15"/>
      <c r="F15" s="167">
        <v>117</v>
      </c>
      <c r="G15" s="215"/>
      <c r="H15" s="11">
        <v>114</v>
      </c>
      <c r="I15" s="26"/>
    </row>
    <row r="16" spans="1:9" ht="12.75">
      <c r="A16" s="208"/>
      <c r="B16" s="222" t="s">
        <v>141</v>
      </c>
      <c r="C16"/>
      <c r="F16" s="167">
        <v>2135</v>
      </c>
      <c r="G16" s="215"/>
      <c r="H16" s="11">
        <v>2245</v>
      </c>
      <c r="I16" s="26"/>
    </row>
    <row r="17" spans="1:9" ht="12.75">
      <c r="A17" s="208"/>
      <c r="B17" s="213" t="s">
        <v>142</v>
      </c>
      <c r="C17" s="218"/>
      <c r="F17" s="173">
        <v>790</v>
      </c>
      <c r="G17" s="215"/>
      <c r="H17" s="174">
        <v>828</v>
      </c>
      <c r="I17" s="26"/>
    </row>
    <row r="18" spans="1:13" ht="13.5" thickBot="1">
      <c r="A18" s="208"/>
      <c r="B18" s="208" t="s">
        <v>143</v>
      </c>
      <c r="F18" s="98">
        <f>SUM(F10:F17)</f>
        <v>15028</v>
      </c>
      <c r="G18" s="220"/>
      <c r="H18" s="223">
        <f>SUM(H10:H17)</f>
        <v>14980</v>
      </c>
      <c r="I18" s="221"/>
      <c r="M18" s="224"/>
    </row>
    <row r="19" spans="1:9" ht="13.5" thickTop="1">
      <c r="A19" s="208"/>
      <c r="B19" s="208"/>
      <c r="F19" s="225"/>
      <c r="H19" s="23"/>
      <c r="I19" s="69"/>
    </row>
    <row r="20" spans="1:9" ht="12.75">
      <c r="A20" s="208"/>
      <c r="B20" s="78" t="s">
        <v>144</v>
      </c>
      <c r="F20" s="194">
        <v>870</v>
      </c>
      <c r="G20" s="215"/>
      <c r="H20" s="31">
        <v>319</v>
      </c>
      <c r="I20" s="26"/>
    </row>
    <row r="21" spans="1:9" ht="12.75">
      <c r="A21" s="208"/>
      <c r="B21" s="208" t="s">
        <v>145</v>
      </c>
      <c r="F21" s="25">
        <v>1607</v>
      </c>
      <c r="G21" s="215"/>
      <c r="H21" s="23">
        <v>1453</v>
      </c>
      <c r="I21" s="26"/>
    </row>
    <row r="22" spans="1:9" ht="12.75">
      <c r="A22" s="208"/>
      <c r="B22" s="208" t="s">
        <v>146</v>
      </c>
      <c r="F22" s="173">
        <v>700</v>
      </c>
      <c r="G22" s="215"/>
      <c r="H22" s="174">
        <v>797</v>
      </c>
      <c r="I22" s="26"/>
    </row>
    <row r="23" spans="1:9" ht="12.75">
      <c r="A23" s="208"/>
      <c r="B23" s="208" t="s">
        <v>147</v>
      </c>
      <c r="F23" s="226">
        <f>SUM(F20:F22)</f>
        <v>3177</v>
      </c>
      <c r="G23" s="220"/>
      <c r="H23" s="131">
        <f>SUM(H20:H22)</f>
        <v>2569</v>
      </c>
      <c r="I23" s="221"/>
    </row>
    <row r="24" spans="1:9" ht="12.75">
      <c r="A24" s="208"/>
      <c r="B24" s="213" t="s">
        <v>148</v>
      </c>
      <c r="F24" s="25">
        <v>4966</v>
      </c>
      <c r="G24" s="215"/>
      <c r="H24" s="23">
        <v>5974</v>
      </c>
      <c r="I24" s="26"/>
    </row>
    <row r="25" spans="1:9" ht="12.75">
      <c r="A25" s="208"/>
      <c r="B25" s="208" t="s">
        <v>149</v>
      </c>
      <c r="F25" s="25">
        <v>1666</v>
      </c>
      <c r="G25" s="215"/>
      <c r="H25" s="23">
        <v>1786</v>
      </c>
      <c r="I25" s="26"/>
    </row>
    <row r="26" spans="1:9" ht="12.75">
      <c r="A26" s="208"/>
      <c r="B26" s="208" t="s">
        <v>150</v>
      </c>
      <c r="C26" s="227"/>
      <c r="F26" s="25">
        <v>1584</v>
      </c>
      <c r="G26" s="215"/>
      <c r="H26" s="23">
        <v>1463</v>
      </c>
      <c r="I26" s="26"/>
    </row>
    <row r="27" spans="1:9" ht="12.75">
      <c r="A27" s="208"/>
      <c r="B27" s="208" t="s">
        <v>151</v>
      </c>
      <c r="F27" s="25">
        <v>167</v>
      </c>
      <c r="G27" s="215"/>
      <c r="H27" s="23">
        <v>180</v>
      </c>
      <c r="I27" s="26"/>
    </row>
    <row r="28" spans="1:9" ht="12.75">
      <c r="A28" s="208"/>
      <c r="B28" s="86" t="s">
        <v>266</v>
      </c>
      <c r="F28" s="29"/>
      <c r="G28" s="216"/>
      <c r="H28" s="30"/>
      <c r="I28" s="217"/>
    </row>
    <row r="29" spans="1:9" ht="12.75">
      <c r="A29" s="208"/>
      <c r="B29" s="86" t="s">
        <v>152</v>
      </c>
      <c r="C29" s="227"/>
      <c r="F29" s="104">
        <v>3468</v>
      </c>
      <c r="G29" s="215"/>
      <c r="H29" s="30">
        <v>3008</v>
      </c>
      <c r="I29" s="26"/>
    </row>
    <row r="30" spans="1:9" ht="13.5" thickBot="1">
      <c r="A30" s="208"/>
      <c r="B30" s="213" t="s">
        <v>153</v>
      </c>
      <c r="C30" s="214"/>
      <c r="F30" s="98">
        <f>SUM(F23:F29)</f>
        <v>15028</v>
      </c>
      <c r="G30" s="220"/>
      <c r="H30" s="98">
        <f>SUM(H23:H29)</f>
        <v>14980</v>
      </c>
      <c r="I30" s="221"/>
    </row>
    <row r="31" spans="1:9" ht="13.5" thickTop="1">
      <c r="A31" s="208"/>
      <c r="B31" s="213"/>
      <c r="C31" s="214"/>
      <c r="F31" s="165"/>
      <c r="G31" s="220"/>
      <c r="H31" s="165"/>
      <c r="I31" s="221"/>
    </row>
    <row r="32" spans="1:9" ht="13.5" thickBot="1">
      <c r="A32" s="228"/>
      <c r="B32" s="229"/>
      <c r="C32" s="230"/>
      <c r="D32" s="231"/>
      <c r="E32" s="231"/>
      <c r="F32" s="232"/>
      <c r="G32" s="233"/>
      <c r="H32" s="232"/>
      <c r="I32" s="234"/>
    </row>
    <row r="33" spans="1:9" ht="12.75">
      <c r="A33" s="45"/>
      <c r="B33" s="235"/>
      <c r="C33" s="236"/>
      <c r="D33" s="102"/>
      <c r="E33" s="102"/>
      <c r="F33" s="165"/>
      <c r="G33" s="237"/>
      <c r="H33" s="165"/>
      <c r="I33" s="238"/>
    </row>
    <row r="34" spans="1:9" ht="12.75">
      <c r="A34" s="45"/>
      <c r="B34" s="235"/>
      <c r="C34" s="236"/>
      <c r="D34" s="102"/>
      <c r="E34" s="102"/>
      <c r="F34" s="165"/>
      <c r="G34" s="237"/>
      <c r="H34" s="165"/>
      <c r="I34" s="238"/>
    </row>
    <row r="35" spans="1:9" ht="12.75">
      <c r="A35" s="208"/>
      <c r="B35" s="213"/>
      <c r="C35" s="214"/>
      <c r="F35" s="165"/>
      <c r="G35" s="220"/>
      <c r="H35" s="165"/>
      <c r="I35" s="221"/>
    </row>
    <row r="36" spans="1:9" ht="12.75">
      <c r="A36" s="208"/>
      <c r="B36" s="213"/>
      <c r="C36" s="214"/>
      <c r="F36" s="165"/>
      <c r="G36" s="220"/>
      <c r="H36" s="165"/>
      <c r="I36" s="221"/>
    </row>
    <row r="37" spans="1:8" ht="13.5" thickBot="1">
      <c r="A37" s="52" t="s">
        <v>154</v>
      </c>
      <c r="B37" s="239"/>
      <c r="C37" s="240"/>
      <c r="D37" s="5"/>
      <c r="E37" s="5"/>
      <c r="F37" s="5"/>
      <c r="G37" s="5"/>
      <c r="H37" s="5"/>
    </row>
    <row r="38" spans="1:8" ht="12.75">
      <c r="A38" s="158"/>
      <c r="B38" s="163"/>
      <c r="C38" s="241"/>
      <c r="D38" s="12"/>
      <c r="E38" s="12"/>
      <c r="F38" s="12"/>
      <c r="G38" s="12"/>
      <c r="H38" s="12"/>
    </row>
    <row r="39" spans="1:8" ht="12.75">
      <c r="A39" s="21"/>
      <c r="B39" s="67"/>
      <c r="C39" s="159"/>
      <c r="D39" s="13"/>
      <c r="E39" s="13"/>
      <c r="F39" s="95" t="s">
        <v>155</v>
      </c>
      <c r="G39" s="242"/>
      <c r="H39" s="95" t="s">
        <v>156</v>
      </c>
    </row>
    <row r="40" spans="1:8" ht="12.75">
      <c r="A40" s="21"/>
      <c r="B40" s="67"/>
      <c r="C40" s="159"/>
      <c r="D40" s="13"/>
      <c r="E40" s="13"/>
      <c r="F40" s="95" t="s">
        <v>157</v>
      </c>
      <c r="G40" s="242"/>
      <c r="H40" s="95" t="s">
        <v>157</v>
      </c>
    </row>
    <row r="41" spans="1:8" ht="12.75">
      <c r="A41" s="21"/>
      <c r="B41" s="67"/>
      <c r="C41" s="159"/>
      <c r="D41" s="13"/>
      <c r="E41" s="13"/>
      <c r="F41" s="95" t="s">
        <v>2</v>
      </c>
      <c r="G41" s="242"/>
      <c r="H41" s="95" t="s">
        <v>129</v>
      </c>
    </row>
    <row r="42" spans="1:8" ht="12.75">
      <c r="A42" s="243"/>
      <c r="B42" s="244" t="s">
        <v>4</v>
      </c>
      <c r="C42" s="159"/>
      <c r="D42" s="13"/>
      <c r="E42" s="13"/>
      <c r="F42" s="245" t="s">
        <v>158</v>
      </c>
      <c r="G42" s="246"/>
      <c r="H42" s="245" t="s">
        <v>159</v>
      </c>
    </row>
    <row r="43" spans="1:8" ht="12.75">
      <c r="A43" s="21"/>
      <c r="B43" s="67" t="s">
        <v>160</v>
      </c>
      <c r="C43" s="13"/>
      <c r="D43" s="13"/>
      <c r="E43" s="13"/>
      <c r="F43" s="97">
        <v>-90</v>
      </c>
      <c r="G43" s="13"/>
      <c r="H43" s="97">
        <v>-37</v>
      </c>
    </row>
    <row r="44" spans="1:8" ht="12.75">
      <c r="A44" s="21"/>
      <c r="B44" s="21" t="s">
        <v>258</v>
      </c>
      <c r="C44" s="13"/>
      <c r="D44" s="13"/>
      <c r="E44" s="13"/>
      <c r="F44" s="72">
        <v>177</v>
      </c>
      <c r="G44" s="13"/>
      <c r="H44" s="72">
        <v>123</v>
      </c>
    </row>
    <row r="45" spans="1:8" ht="12.75">
      <c r="A45" s="21"/>
      <c r="B45" s="21" t="s">
        <v>161</v>
      </c>
      <c r="C45" s="13"/>
      <c r="D45" s="13"/>
      <c r="E45" s="13"/>
      <c r="F45" s="72">
        <v>-122</v>
      </c>
      <c r="G45" s="13"/>
      <c r="H45" s="72">
        <v>-303</v>
      </c>
    </row>
    <row r="46" spans="1:8" ht="12.75">
      <c r="A46" s="21"/>
      <c r="B46" s="21" t="s">
        <v>162</v>
      </c>
      <c r="C46" s="13"/>
      <c r="D46" s="13"/>
      <c r="E46" s="13"/>
      <c r="F46" s="72">
        <v>42</v>
      </c>
      <c r="G46" s="13"/>
      <c r="H46" s="72">
        <v>128</v>
      </c>
    </row>
    <row r="47" spans="1:8" ht="12.75">
      <c r="A47" s="21"/>
      <c r="B47" s="21" t="s">
        <v>71</v>
      </c>
      <c r="C47" s="13"/>
      <c r="D47" s="13"/>
      <c r="E47" s="13"/>
      <c r="F47" s="72">
        <v>0</v>
      </c>
      <c r="G47" s="13"/>
      <c r="H47" s="72">
        <v>-1</v>
      </c>
    </row>
    <row r="48" spans="1:8" ht="13.5" thickBot="1">
      <c r="A48" s="21"/>
      <c r="B48" s="154" t="s">
        <v>163</v>
      </c>
      <c r="C48" s="13"/>
      <c r="D48" s="13"/>
      <c r="E48" s="13"/>
      <c r="F48" s="185">
        <f>SUM(F43:F47)</f>
        <v>7</v>
      </c>
      <c r="G48" s="247"/>
      <c r="H48" s="248">
        <f>SUM(H43:H47)</f>
        <v>-90</v>
      </c>
    </row>
    <row r="49" spans="1:8" ht="13.5" thickTop="1">
      <c r="A49" s="21"/>
      <c r="B49" s="154"/>
      <c r="C49" s="13"/>
      <c r="D49" s="13"/>
      <c r="E49" s="13"/>
      <c r="F49" s="186"/>
      <c r="G49" s="247"/>
      <c r="H49" s="249"/>
    </row>
    <row r="50" spans="1:8" ht="12.75">
      <c r="A50" s="21"/>
      <c r="B50" s="154"/>
      <c r="C50" s="13"/>
      <c r="D50" s="13"/>
      <c r="E50" s="13"/>
      <c r="F50" s="186"/>
      <c r="G50" s="247"/>
      <c r="H50" s="249"/>
    </row>
    <row r="51" spans="1:8" ht="12.75">
      <c r="A51" s="21"/>
      <c r="B51" s="154"/>
      <c r="C51" s="13"/>
      <c r="D51" s="13"/>
      <c r="E51" s="13"/>
      <c r="F51" s="95" t="s">
        <v>2</v>
      </c>
      <c r="G51" s="247"/>
      <c r="H51" s="95" t="s">
        <v>129</v>
      </c>
    </row>
    <row r="52" spans="1:8" ht="12.75">
      <c r="A52" s="21"/>
      <c r="B52" s="250" t="s">
        <v>164</v>
      </c>
      <c r="C52" s="13"/>
      <c r="D52" s="13"/>
      <c r="E52" s="13"/>
      <c r="F52" s="245" t="s">
        <v>158</v>
      </c>
      <c r="G52" s="13"/>
      <c r="H52" s="245" t="s">
        <v>159</v>
      </c>
    </row>
    <row r="53" spans="1:8" ht="12.75">
      <c r="A53" s="21"/>
      <c r="B53" s="154" t="s">
        <v>165</v>
      </c>
      <c r="C53" s="13"/>
      <c r="D53" s="13"/>
      <c r="E53" s="13"/>
      <c r="F53" s="249">
        <v>7</v>
      </c>
      <c r="G53" s="13"/>
      <c r="H53" s="249">
        <v>-90</v>
      </c>
    </row>
    <row r="54" spans="1:8" ht="12.75">
      <c r="A54" s="21"/>
      <c r="B54" s="154" t="s">
        <v>166</v>
      </c>
      <c r="C54" s="13"/>
      <c r="D54" s="13"/>
      <c r="E54" s="13"/>
      <c r="F54" s="72">
        <v>229</v>
      </c>
      <c r="G54" s="13"/>
      <c r="H54" s="72">
        <v>229</v>
      </c>
    </row>
    <row r="55" spans="1:8" ht="12.75">
      <c r="A55" s="21"/>
      <c r="B55" s="154" t="s">
        <v>167</v>
      </c>
      <c r="C55" s="13"/>
      <c r="D55" s="13"/>
      <c r="E55" s="13"/>
      <c r="F55" s="72">
        <v>53</v>
      </c>
      <c r="G55" s="13"/>
      <c r="H55" s="72">
        <v>47</v>
      </c>
    </row>
    <row r="56" spans="1:8" ht="13.5" thickBot="1">
      <c r="A56" s="21"/>
      <c r="B56" s="154" t="s">
        <v>168</v>
      </c>
      <c r="C56" s="13"/>
      <c r="D56" s="13"/>
      <c r="E56" s="13"/>
      <c r="F56" s="223">
        <f>IF(SUM(F53:F55)=$F$14,SUM(F53:F55),"error")</f>
        <v>289</v>
      </c>
      <c r="G56" s="13"/>
      <c r="H56" s="223">
        <f>IF(SUM(H53:H55)=$H$14,SUM(H53:H55),"error")</f>
        <v>186</v>
      </c>
    </row>
    <row r="57" spans="1:8" ht="13.5" thickTop="1">
      <c r="A57" s="21"/>
      <c r="B57" s="154"/>
      <c r="C57" s="13"/>
      <c r="D57" s="13"/>
      <c r="E57" s="13"/>
      <c r="F57" s="193"/>
      <c r="G57" s="13"/>
      <c r="H57" s="193"/>
    </row>
    <row r="58" spans="1:8" ht="13.5" thickBot="1">
      <c r="A58" s="42"/>
      <c r="B58" s="42"/>
      <c r="C58" s="5"/>
      <c r="D58" s="5"/>
      <c r="E58" s="5"/>
      <c r="F58" s="5"/>
      <c r="G58" s="5"/>
      <c r="H58" s="5"/>
    </row>
  </sheetData>
  <printOptions horizontalCentered="1"/>
  <pageMargins left="0.5" right="0.5" top="0.75" bottom="0.5" header="0.5" footer="0.5"/>
  <pageSetup cellComments="asDisplayed" horizontalDpi="300" verticalDpi="300" orientation="portrait" scale="7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M59"/>
  <sheetViews>
    <sheetView zoomScale="90" zoomScaleNormal="90" workbookViewId="0" topLeftCell="C23">
      <selection activeCell="D53" sqref="D35:D53"/>
    </sheetView>
  </sheetViews>
  <sheetFormatPr defaultColWidth="9.140625" defaultRowHeight="12.75"/>
  <cols>
    <col min="1" max="1" width="3.421875" style="51" customWidth="1"/>
    <col min="2" max="2" width="48.421875" style="50" customWidth="1"/>
    <col min="3" max="3" width="5.7109375" style="7" customWidth="1"/>
    <col min="4" max="4" width="13.00390625" style="13" customWidth="1"/>
    <col min="5" max="5" width="2.00390625" style="7" customWidth="1"/>
    <col min="6" max="6" width="11.8515625" style="7" customWidth="1"/>
    <col min="7" max="7" width="2.00390625" style="7" customWidth="1"/>
    <col min="8" max="8" width="12.421875" style="7" customWidth="1"/>
    <col min="9" max="9" width="2.00390625" style="7" customWidth="1"/>
    <col min="10" max="10" width="13.28125" style="7" bestFit="1" customWidth="1"/>
    <col min="11" max="11" width="2.00390625" style="7" customWidth="1"/>
    <col min="12" max="12" width="13.421875" style="7" customWidth="1"/>
    <col min="13" max="13" width="2.7109375" style="7" customWidth="1"/>
    <col min="14" max="16384" width="9.140625" style="7" customWidth="1"/>
  </cols>
  <sheetData>
    <row r="1" ht="13.5" thickBot="1"/>
    <row r="2" spans="1:12" ht="18">
      <c r="A2" s="473" t="s">
        <v>267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5"/>
    </row>
    <row r="3" spans="1:12" ht="18.75" thickBot="1">
      <c r="A3" s="476" t="s">
        <v>169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8"/>
    </row>
    <row r="5" ht="12.75">
      <c r="H5" s="251"/>
    </row>
    <row r="8" spans="1:13" s="129" customFormat="1" ht="14.25" thickBot="1">
      <c r="A8" s="252" t="s">
        <v>247</v>
      </c>
      <c r="B8" s="253"/>
      <c r="C8" s="254"/>
      <c r="D8" s="359"/>
      <c r="E8" s="199"/>
      <c r="F8" s="428"/>
      <c r="G8" s="359"/>
      <c r="H8" s="359"/>
      <c r="I8" s="359"/>
      <c r="J8" s="359"/>
      <c r="K8" s="359"/>
      <c r="L8" s="359"/>
      <c r="M8" s="257"/>
    </row>
    <row r="9" spans="1:13" s="129" customFormat="1" ht="12.75">
      <c r="A9" s="258"/>
      <c r="B9" s="259"/>
      <c r="C9" s="260"/>
      <c r="D9" s="77"/>
      <c r="E9" s="206"/>
      <c r="F9" s="429"/>
      <c r="G9" s="77"/>
      <c r="H9" s="77"/>
      <c r="I9" s="77"/>
      <c r="J9" s="429"/>
      <c r="K9" s="430"/>
      <c r="L9" s="77"/>
      <c r="M9" s="62"/>
    </row>
    <row r="10" spans="4:13" ht="12.75">
      <c r="D10" s="438" t="str">
        <f>'Table 6'!D3:H3</f>
        <v>For the three months ended</v>
      </c>
      <c r="E10" s="438"/>
      <c r="F10" s="438"/>
      <c r="G10" s="438"/>
      <c r="H10" s="438"/>
      <c r="I10" s="307"/>
      <c r="J10" s="438" t="str">
        <f>'Table 6'!J3:N3</f>
        <v>For the six months ended</v>
      </c>
      <c r="K10" s="438"/>
      <c r="L10" s="438"/>
      <c r="M10" s="120"/>
    </row>
    <row r="11" spans="2:13" ht="12.75">
      <c r="B11" s="261"/>
      <c r="D11" s="438" t="str">
        <f>'Table 6'!D4:F4</f>
        <v>June 30,</v>
      </c>
      <c r="E11" s="479"/>
      <c r="F11" s="479"/>
      <c r="G11" s="327"/>
      <c r="H11" s="307" t="str">
        <f>'Table 6'!H4</f>
        <v>March 31</v>
      </c>
      <c r="I11" s="327"/>
      <c r="J11" s="438" t="str">
        <f>'Table 6'!J4:L4</f>
        <v>June 30,</v>
      </c>
      <c r="K11" s="479"/>
      <c r="L11" s="479"/>
      <c r="M11" s="16"/>
    </row>
    <row r="12" spans="2:13" ht="12.75">
      <c r="B12" s="18" t="s">
        <v>4</v>
      </c>
      <c r="C12" s="124"/>
      <c r="D12" s="60">
        <f>'Table 6'!D5</f>
        <v>2006</v>
      </c>
      <c r="E12" s="307"/>
      <c r="F12" s="60">
        <f>'Table 6'!F5</f>
        <v>2005</v>
      </c>
      <c r="G12" s="307"/>
      <c r="H12" s="60">
        <f>'Table 6'!H5</f>
        <v>2006</v>
      </c>
      <c r="I12" s="307"/>
      <c r="J12" s="60">
        <f>'Table 6'!J5</f>
        <v>2006</v>
      </c>
      <c r="K12" s="307"/>
      <c r="L12" s="60">
        <f>'Table 6'!L5</f>
        <v>2005</v>
      </c>
      <c r="M12" s="20"/>
    </row>
    <row r="13" spans="1:13" s="128" customFormat="1" ht="14.25">
      <c r="A13" s="125"/>
      <c r="B13" s="262" t="s">
        <v>248</v>
      </c>
      <c r="C13" s="7"/>
      <c r="D13" s="287">
        <v>3278</v>
      </c>
      <c r="E13" s="102"/>
      <c r="F13" s="287">
        <v>2700</v>
      </c>
      <c r="G13" s="287"/>
      <c r="H13" s="287">
        <v>3036</v>
      </c>
      <c r="I13" s="287"/>
      <c r="J13" s="287">
        <v>6314</v>
      </c>
      <c r="K13" s="102"/>
      <c r="L13" s="287">
        <v>5561</v>
      </c>
      <c r="M13" s="97"/>
    </row>
    <row r="14" spans="1:13" s="129" customFormat="1" ht="12.75">
      <c r="A14" s="50"/>
      <c r="B14" s="262" t="s">
        <v>83</v>
      </c>
      <c r="C14" s="133"/>
      <c r="D14" s="29">
        <v>3028</v>
      </c>
      <c r="E14" s="69"/>
      <c r="F14" s="29">
        <v>2447</v>
      </c>
      <c r="G14" s="29"/>
      <c r="H14" s="29">
        <v>2670</v>
      </c>
      <c r="I14" s="29"/>
      <c r="J14" s="29">
        <v>5698</v>
      </c>
      <c r="K14" s="69"/>
      <c r="L14" s="29">
        <v>4864</v>
      </c>
      <c r="M14" s="30"/>
    </row>
    <row r="15" spans="1:13" s="129" customFormat="1" ht="12.75">
      <c r="A15" s="50"/>
      <c r="B15" s="262" t="s">
        <v>170</v>
      </c>
      <c r="C15" s="7"/>
      <c r="D15" s="29">
        <v>61</v>
      </c>
      <c r="E15" s="69"/>
      <c r="F15" s="29">
        <v>48</v>
      </c>
      <c r="G15" s="29"/>
      <c r="H15" s="29">
        <v>48</v>
      </c>
      <c r="I15" s="29"/>
      <c r="J15" s="29">
        <v>109</v>
      </c>
      <c r="K15" s="69"/>
      <c r="L15" s="29">
        <v>98</v>
      </c>
      <c r="M15" s="30"/>
    </row>
    <row r="16" spans="1:13" s="129" customFormat="1" ht="12.75">
      <c r="A16" s="50"/>
      <c r="B16" s="262" t="s">
        <v>86</v>
      </c>
      <c r="C16" s="133"/>
      <c r="D16" s="29">
        <v>9</v>
      </c>
      <c r="E16" s="69"/>
      <c r="F16" s="29">
        <v>9</v>
      </c>
      <c r="G16" s="29"/>
      <c r="H16" s="29">
        <v>8</v>
      </c>
      <c r="I16" s="29"/>
      <c r="J16" s="29">
        <v>17</v>
      </c>
      <c r="K16" s="69"/>
      <c r="L16" s="29">
        <v>17</v>
      </c>
      <c r="M16" s="30"/>
    </row>
    <row r="17" spans="1:13" s="129" customFormat="1" ht="12.75" hidden="1">
      <c r="A17" s="50"/>
      <c r="B17" s="56" t="s">
        <v>171</v>
      </c>
      <c r="C17" s="133"/>
      <c r="D17" s="337">
        <v>0</v>
      </c>
      <c r="E17" s="69"/>
      <c r="F17" s="337">
        <v>0</v>
      </c>
      <c r="G17" s="29"/>
      <c r="H17" s="337">
        <v>0</v>
      </c>
      <c r="I17" s="29"/>
      <c r="J17" s="337">
        <v>0</v>
      </c>
      <c r="K17" s="69"/>
      <c r="L17" s="337">
        <v>0</v>
      </c>
      <c r="M17" s="30"/>
    </row>
    <row r="18" spans="1:13" s="129" customFormat="1" ht="12.75">
      <c r="A18" s="50"/>
      <c r="B18" s="132" t="s">
        <v>89</v>
      </c>
      <c r="C18" s="263"/>
      <c r="D18" s="226">
        <f>D13-SUM(D14:D17)</f>
        <v>180</v>
      </c>
      <c r="E18" s="69"/>
      <c r="F18" s="226">
        <f>F13-SUM(F14:F17)</f>
        <v>196</v>
      </c>
      <c r="G18" s="29"/>
      <c r="H18" s="226">
        <f>H13-SUM(H14:H17)</f>
        <v>310</v>
      </c>
      <c r="I18" s="29"/>
      <c r="J18" s="226">
        <f>J13-SUM(J14:J17)</f>
        <v>490</v>
      </c>
      <c r="K18" s="69"/>
      <c r="L18" s="226">
        <f>L13-SUM(L14:L17)</f>
        <v>582</v>
      </c>
      <c r="M18" s="30"/>
    </row>
    <row r="19" spans="1:13" s="129" customFormat="1" ht="12.75">
      <c r="A19" s="50"/>
      <c r="B19" s="134" t="s">
        <v>91</v>
      </c>
      <c r="C19" s="263"/>
      <c r="D19" s="40">
        <v>-52</v>
      </c>
      <c r="E19" s="69"/>
      <c r="F19" s="40">
        <v>-54</v>
      </c>
      <c r="G19" s="40"/>
      <c r="H19" s="40">
        <v>-53</v>
      </c>
      <c r="I19" s="40"/>
      <c r="J19" s="40">
        <v>-105</v>
      </c>
      <c r="K19" s="69"/>
      <c r="L19" s="40">
        <v>-108</v>
      </c>
      <c r="M19" s="168"/>
    </row>
    <row r="20" spans="1:13" s="129" customFormat="1" ht="12.75">
      <c r="A20" s="50"/>
      <c r="B20" s="134" t="s">
        <v>172</v>
      </c>
      <c r="C20" s="263"/>
      <c r="D20" s="426">
        <v>0</v>
      </c>
      <c r="E20" s="69"/>
      <c r="F20" s="426">
        <v>0</v>
      </c>
      <c r="G20" s="40"/>
      <c r="H20" s="426">
        <v>-1</v>
      </c>
      <c r="I20" s="40"/>
      <c r="J20" s="426">
        <v>-1</v>
      </c>
      <c r="K20" s="69"/>
      <c r="L20" s="426">
        <v>0</v>
      </c>
      <c r="M20" s="168"/>
    </row>
    <row r="21" spans="1:13" s="129" customFormat="1" ht="15" thickBot="1">
      <c r="A21" s="50"/>
      <c r="B21" s="134" t="s">
        <v>249</v>
      </c>
      <c r="C21" s="263"/>
      <c r="D21" s="338">
        <f>SUM(D18:D20)</f>
        <v>128</v>
      </c>
      <c r="E21" s="69"/>
      <c r="F21" s="338">
        <f>SUM(F18:F20)</f>
        <v>142</v>
      </c>
      <c r="G21" s="38"/>
      <c r="H21" s="338">
        <f>SUM(H18:H20)</f>
        <v>256</v>
      </c>
      <c r="I21" s="40"/>
      <c r="J21" s="338">
        <f>SUM(J18:J20)</f>
        <v>384</v>
      </c>
      <c r="K21" s="69"/>
      <c r="L21" s="338">
        <f>SUM(L18:L20)</f>
        <v>474</v>
      </c>
      <c r="M21" s="31"/>
    </row>
    <row r="22" spans="1:12" s="128" customFormat="1" ht="13.5" thickTop="1">
      <c r="A22" s="125"/>
      <c r="B22" s="134"/>
      <c r="C22" s="157"/>
      <c r="D22" s="38"/>
      <c r="E22" s="69"/>
      <c r="F22" s="38"/>
      <c r="G22" s="38"/>
      <c r="H22" s="38"/>
      <c r="I22" s="38"/>
      <c r="J22" s="303"/>
      <c r="K22" s="38"/>
      <c r="L22" s="165"/>
    </row>
    <row r="23" spans="1:13" s="128" customFormat="1" ht="13.5" thickBot="1">
      <c r="A23" s="265"/>
      <c r="B23" s="266"/>
      <c r="C23" s="267"/>
      <c r="D23" s="268"/>
      <c r="E23" s="5"/>
      <c r="F23" s="268"/>
      <c r="G23" s="268"/>
      <c r="H23" s="268"/>
      <c r="I23" s="268"/>
      <c r="J23" s="268"/>
      <c r="K23" s="268"/>
      <c r="L23" s="268"/>
      <c r="M23" s="268"/>
    </row>
    <row r="24" spans="1:12" s="128" customFormat="1" ht="12.75">
      <c r="A24" s="45" t="s">
        <v>15</v>
      </c>
      <c r="B24" s="269" t="s">
        <v>173</v>
      </c>
      <c r="C24" s="270"/>
      <c r="D24" s="31"/>
      <c r="E24" s="12"/>
      <c r="F24" s="31"/>
      <c r="G24" s="31"/>
      <c r="H24" s="31"/>
      <c r="I24" s="31"/>
      <c r="J24" s="31"/>
      <c r="K24" s="31"/>
      <c r="L24" s="31"/>
    </row>
    <row r="25" spans="1:12" s="128" customFormat="1" ht="12.75">
      <c r="A25" s="45" t="s">
        <v>18</v>
      </c>
      <c r="B25" s="50" t="s">
        <v>174</v>
      </c>
      <c r="C25" s="7"/>
      <c r="D25" s="13"/>
      <c r="E25" s="7"/>
      <c r="F25" s="7"/>
      <c r="G25" s="7"/>
      <c r="H25" s="7"/>
      <c r="I25" s="7"/>
      <c r="K25" s="31"/>
      <c r="L25" s="97"/>
    </row>
    <row r="26" spans="1:12" s="128" customFormat="1" ht="12.75">
      <c r="A26" s="45" t="s">
        <v>20</v>
      </c>
      <c r="B26" s="132" t="s">
        <v>175</v>
      </c>
      <c r="C26" s="21"/>
      <c r="D26" s="13"/>
      <c r="E26" s="13"/>
      <c r="F26" s="13"/>
      <c r="G26" s="13"/>
      <c r="H26" s="13"/>
      <c r="I26" s="13"/>
      <c r="K26" s="31"/>
      <c r="L26" s="97"/>
    </row>
    <row r="27" spans="1:12" s="128" customFormat="1" ht="12.75">
      <c r="A27" s="47"/>
      <c r="B27" s="132"/>
      <c r="C27" s="21"/>
      <c r="D27" s="13"/>
      <c r="E27" s="13"/>
      <c r="F27" s="13"/>
      <c r="G27" s="13"/>
      <c r="H27" s="13"/>
      <c r="I27" s="13"/>
      <c r="K27" s="31"/>
      <c r="L27" s="97"/>
    </row>
    <row r="28" spans="1:12" s="128" customFormat="1" ht="12.75">
      <c r="A28" s="47"/>
      <c r="B28" s="132"/>
      <c r="C28" s="21"/>
      <c r="D28" s="13"/>
      <c r="E28" s="13"/>
      <c r="F28" s="13"/>
      <c r="G28" s="13"/>
      <c r="H28" s="13"/>
      <c r="I28" s="13"/>
      <c r="K28" s="31"/>
      <c r="L28" s="97"/>
    </row>
    <row r="29" spans="1:12" s="128" customFormat="1" ht="12.75">
      <c r="A29" s="47"/>
      <c r="B29" s="132"/>
      <c r="C29" s="21"/>
      <c r="D29" s="13"/>
      <c r="E29" s="13"/>
      <c r="F29" s="13"/>
      <c r="G29" s="13"/>
      <c r="H29" s="13"/>
      <c r="I29" s="13"/>
      <c r="K29" s="31"/>
      <c r="L29" s="97"/>
    </row>
    <row r="30" spans="1:12" s="128" customFormat="1" ht="12.75">
      <c r="A30" s="47"/>
      <c r="B30" s="132"/>
      <c r="C30" s="21"/>
      <c r="D30" s="13"/>
      <c r="E30" s="13"/>
      <c r="F30" s="13"/>
      <c r="G30" s="13"/>
      <c r="H30" s="13"/>
      <c r="I30" s="13"/>
      <c r="K30" s="31"/>
      <c r="L30" s="97"/>
    </row>
    <row r="31" spans="1:12" s="128" customFormat="1" ht="12.75">
      <c r="A31" s="47"/>
      <c r="B31" s="46"/>
      <c r="C31" s="21"/>
      <c r="D31" s="13"/>
      <c r="E31" s="13"/>
      <c r="F31" s="13"/>
      <c r="G31" s="13"/>
      <c r="H31" s="13"/>
      <c r="I31" s="13"/>
      <c r="K31" s="31"/>
      <c r="L31" s="97"/>
    </row>
    <row r="32" spans="1:12" s="128" customFormat="1" ht="12.75">
      <c r="A32" s="47"/>
      <c r="B32" s="132"/>
      <c r="C32" s="7"/>
      <c r="D32" s="13"/>
      <c r="E32" s="7"/>
      <c r="F32" s="7"/>
      <c r="G32" s="7"/>
      <c r="H32" s="7"/>
      <c r="I32" s="7"/>
      <c r="K32" s="31"/>
      <c r="L32" s="97"/>
    </row>
    <row r="33" spans="1:13" s="128" customFormat="1" ht="16.5" thickBot="1">
      <c r="A33" s="195" t="s">
        <v>176</v>
      </c>
      <c r="B33" s="271"/>
      <c r="C33" s="272"/>
      <c r="D33" s="272"/>
      <c r="E33" s="272"/>
      <c r="F33" s="273"/>
      <c r="G33" s="273"/>
      <c r="H33" s="276"/>
      <c r="I33" s="276"/>
      <c r="J33" s="276"/>
      <c r="K33" s="276"/>
      <c r="L33" s="276"/>
      <c r="M33" s="276"/>
    </row>
    <row r="34" spans="1:13" s="128" customFormat="1" ht="15.75">
      <c r="A34" s="202"/>
      <c r="B34" s="274"/>
      <c r="C34" s="275"/>
      <c r="D34" s="276"/>
      <c r="E34" s="276"/>
      <c r="F34" s="207"/>
      <c r="G34" s="276"/>
      <c r="H34" s="207"/>
      <c r="I34" s="312"/>
      <c r="J34" s="311"/>
      <c r="K34" s="311"/>
      <c r="L34" s="311"/>
      <c r="M34" s="264"/>
    </row>
    <row r="35" spans="1:13" s="128" customFormat="1" ht="12.75">
      <c r="A35" s="277"/>
      <c r="B35" s="277"/>
      <c r="C35" s="278"/>
      <c r="D35" s="279" t="str">
        <f>D11</f>
        <v>June 30,</v>
      </c>
      <c r="E35" s="278"/>
      <c r="F35" s="280" t="s">
        <v>129</v>
      </c>
      <c r="G35" s="281"/>
      <c r="H35" s="373"/>
      <c r="I35" s="371"/>
      <c r="J35" s="264"/>
      <c r="K35" s="371"/>
      <c r="L35" s="264"/>
      <c r="M35" s="264"/>
    </row>
    <row r="36" spans="1:13" s="128" customFormat="1" ht="12.75">
      <c r="A36" s="208"/>
      <c r="B36" s="18" t="s">
        <v>4</v>
      </c>
      <c r="C36" s="282"/>
      <c r="D36" s="212">
        <f>D12</f>
        <v>2006</v>
      </c>
      <c r="E36" s="201"/>
      <c r="F36" s="212">
        <v>2005</v>
      </c>
      <c r="G36" s="69"/>
      <c r="H36" s="372"/>
      <c r="I36" s="312"/>
      <c r="J36" s="264"/>
      <c r="K36" s="312"/>
      <c r="L36" s="264"/>
      <c r="M36" s="264"/>
    </row>
    <row r="37" spans="1:13" s="128" customFormat="1" ht="12.75">
      <c r="A37" s="283"/>
      <c r="B37" s="284" t="s">
        <v>130</v>
      </c>
      <c r="C37" s="285"/>
      <c r="D37" s="287">
        <v>132</v>
      </c>
      <c r="E37" s="286"/>
      <c r="F37" s="97">
        <v>215</v>
      </c>
      <c r="G37" s="287"/>
      <c r="H37" s="193"/>
      <c r="I37" s="264"/>
      <c r="J37" s="264"/>
      <c r="K37" s="374"/>
      <c r="L37" s="264"/>
      <c r="M37" s="264"/>
    </row>
    <row r="38" spans="1:13" ht="12.75">
      <c r="A38" s="283"/>
      <c r="B38" s="289" t="s">
        <v>131</v>
      </c>
      <c r="C38" s="285"/>
      <c r="D38" s="70">
        <v>1158</v>
      </c>
      <c r="E38" s="286"/>
      <c r="F38" s="72">
        <v>924</v>
      </c>
      <c r="G38" s="287"/>
      <c r="H38" s="11"/>
      <c r="I38" s="264"/>
      <c r="J38" s="57"/>
      <c r="K38" s="374"/>
      <c r="L38" s="57"/>
      <c r="M38" s="57"/>
    </row>
    <row r="39" spans="1:13" ht="12.75">
      <c r="A39" s="283"/>
      <c r="B39" s="290" t="s">
        <v>132</v>
      </c>
      <c r="C39" s="291"/>
      <c r="D39" s="70">
        <v>713</v>
      </c>
      <c r="E39" s="286"/>
      <c r="F39" s="72">
        <v>657</v>
      </c>
      <c r="G39" s="287"/>
      <c r="H39" s="11"/>
      <c r="I39" s="264"/>
      <c r="J39" s="57"/>
      <c r="K39" s="374"/>
      <c r="L39" s="57"/>
      <c r="M39" s="57"/>
    </row>
    <row r="40" spans="1:13" ht="12.75">
      <c r="A40" s="283"/>
      <c r="B40" s="292" t="s">
        <v>133</v>
      </c>
      <c r="C40" s="293"/>
      <c r="D40" s="431">
        <v>45</v>
      </c>
      <c r="E40" s="286"/>
      <c r="F40" s="174">
        <v>53</v>
      </c>
      <c r="G40" s="287"/>
      <c r="H40" s="11"/>
      <c r="I40" s="264"/>
      <c r="J40" s="57"/>
      <c r="K40" s="374"/>
      <c r="L40" s="57"/>
      <c r="M40" s="57"/>
    </row>
    <row r="41" spans="1:13" ht="12.75">
      <c r="A41" s="283"/>
      <c r="B41" s="292" t="s">
        <v>135</v>
      </c>
      <c r="C41" s="293"/>
      <c r="D41" s="70">
        <f>SUM(D37:D40)</f>
        <v>2048</v>
      </c>
      <c r="E41" s="286"/>
      <c r="F41" s="72">
        <f>SUM(F37:F40)</f>
        <v>1849</v>
      </c>
      <c r="G41" s="287"/>
      <c r="H41" s="11"/>
      <c r="I41" s="264"/>
      <c r="J41" s="57"/>
      <c r="K41" s="374"/>
      <c r="L41" s="57"/>
      <c r="M41" s="57"/>
    </row>
    <row r="42" spans="1:13" ht="12.75">
      <c r="A42" s="290"/>
      <c r="B42" s="292" t="s">
        <v>136</v>
      </c>
      <c r="C42" s="293"/>
      <c r="D42" s="70">
        <v>2999</v>
      </c>
      <c r="E42" s="291"/>
      <c r="F42" s="72">
        <v>3063</v>
      </c>
      <c r="G42" s="70"/>
      <c r="H42" s="11"/>
      <c r="I42" s="181"/>
      <c r="J42" s="57"/>
      <c r="K42" s="375"/>
      <c r="L42" s="57"/>
      <c r="M42" s="57"/>
    </row>
    <row r="43" spans="1:13" ht="12.75">
      <c r="A43" s="290"/>
      <c r="B43" s="292" t="s">
        <v>177</v>
      </c>
      <c r="C43" s="293"/>
      <c r="D43" s="70">
        <v>61</v>
      </c>
      <c r="E43" s="291"/>
      <c r="F43" s="72">
        <v>58</v>
      </c>
      <c r="G43" s="70"/>
      <c r="H43" s="11"/>
      <c r="I43" s="181"/>
      <c r="J43" s="57"/>
      <c r="K43" s="375"/>
      <c r="L43" s="57"/>
      <c r="M43" s="57"/>
    </row>
    <row r="44" spans="1:13" ht="12.75">
      <c r="A44" s="290"/>
      <c r="B44" s="289" t="s">
        <v>142</v>
      </c>
      <c r="C44" s="285"/>
      <c r="D44" s="431">
        <v>316</v>
      </c>
      <c r="E44" s="291"/>
      <c r="F44" s="174">
        <v>350</v>
      </c>
      <c r="G44" s="70"/>
      <c r="H44" s="11"/>
      <c r="I44" s="181"/>
      <c r="J44" s="57"/>
      <c r="K44" s="375"/>
      <c r="L44" s="57"/>
      <c r="M44" s="57"/>
    </row>
    <row r="45" spans="1:13" ht="13.5" thickBot="1">
      <c r="A45" s="283"/>
      <c r="B45" s="283" t="s">
        <v>143</v>
      </c>
      <c r="C45" s="286"/>
      <c r="D45" s="352">
        <f>SUM(D41:D44)</f>
        <v>5424</v>
      </c>
      <c r="E45" s="286"/>
      <c r="F45" s="294">
        <f>SUM(F41:F44)</f>
        <v>5320</v>
      </c>
      <c r="G45" s="287"/>
      <c r="H45" s="193"/>
      <c r="I45" s="264"/>
      <c r="J45" s="57"/>
      <c r="K45" s="374"/>
      <c r="L45" s="57"/>
      <c r="M45" s="57"/>
    </row>
    <row r="46" spans="1:13" ht="13.5" thickTop="1">
      <c r="A46" s="290"/>
      <c r="B46" s="290"/>
      <c r="C46" s="291"/>
      <c r="D46" s="432"/>
      <c r="E46" s="291"/>
      <c r="F46" s="295"/>
      <c r="G46" s="70"/>
      <c r="H46" s="178"/>
      <c r="I46" s="181"/>
      <c r="J46" s="57"/>
      <c r="K46" s="375"/>
      <c r="L46" s="57"/>
      <c r="M46" s="57"/>
    </row>
    <row r="47" spans="1:13" ht="12.75">
      <c r="A47" s="290"/>
      <c r="B47" s="283" t="s">
        <v>144</v>
      </c>
      <c r="C47" s="286"/>
      <c r="D47" s="287">
        <v>0</v>
      </c>
      <c r="E47" s="286"/>
      <c r="F47" s="97">
        <v>150</v>
      </c>
      <c r="G47" s="287"/>
      <c r="H47" s="193"/>
      <c r="I47" s="181"/>
      <c r="J47" s="57"/>
      <c r="K47" s="375"/>
      <c r="L47" s="57"/>
      <c r="M47" s="57"/>
    </row>
    <row r="48" spans="1:13" ht="12.75">
      <c r="A48" s="283"/>
      <c r="B48" s="283" t="s">
        <v>145</v>
      </c>
      <c r="C48" s="286"/>
      <c r="D48" s="70">
        <v>940</v>
      </c>
      <c r="E48" s="286"/>
      <c r="F48" s="72">
        <v>735</v>
      </c>
      <c r="G48" s="287"/>
      <c r="H48" s="11"/>
      <c r="I48" s="264"/>
      <c r="J48" s="57"/>
      <c r="K48" s="374"/>
      <c r="L48" s="57"/>
      <c r="M48" s="57"/>
    </row>
    <row r="49" spans="1:13" ht="12.75">
      <c r="A49" s="290"/>
      <c r="B49" s="290" t="s">
        <v>146</v>
      </c>
      <c r="C49" s="291"/>
      <c r="D49" s="431">
        <v>245</v>
      </c>
      <c r="E49" s="291"/>
      <c r="F49" s="174">
        <v>275</v>
      </c>
      <c r="G49" s="70"/>
      <c r="H49" s="11"/>
      <c r="I49" s="181"/>
      <c r="J49" s="57"/>
      <c r="K49" s="375"/>
      <c r="L49" s="57"/>
      <c r="M49" s="57"/>
    </row>
    <row r="50" spans="1:13" ht="12.75">
      <c r="A50" s="283"/>
      <c r="B50" s="292" t="s">
        <v>147</v>
      </c>
      <c r="C50" s="293"/>
      <c r="D50" s="70">
        <f>SUM(D47:D49)</f>
        <v>1185</v>
      </c>
      <c r="E50" s="286"/>
      <c r="F50" s="72">
        <f>SUM(F46:F49)</f>
        <v>1160</v>
      </c>
      <c r="G50" s="287"/>
      <c r="H50" s="11"/>
      <c r="I50" s="264"/>
      <c r="J50" s="57"/>
      <c r="K50" s="374"/>
      <c r="L50" s="57"/>
      <c r="M50" s="57"/>
    </row>
    <row r="51" spans="1:13" ht="12.75">
      <c r="A51" s="290"/>
      <c r="B51" s="289" t="s">
        <v>148</v>
      </c>
      <c r="C51" s="285"/>
      <c r="D51" s="70">
        <v>2160</v>
      </c>
      <c r="E51" s="291"/>
      <c r="F51" s="72">
        <v>2161</v>
      </c>
      <c r="G51" s="70"/>
      <c r="H51" s="11"/>
      <c r="I51" s="181"/>
      <c r="J51" s="57"/>
      <c r="K51" s="375"/>
      <c r="L51" s="57"/>
      <c r="M51" s="57"/>
    </row>
    <row r="52" spans="1:13" ht="12.75">
      <c r="A52" s="290"/>
      <c r="B52" s="290" t="s">
        <v>178</v>
      </c>
      <c r="C52" s="291"/>
      <c r="D52" s="70">
        <v>412</v>
      </c>
      <c r="E52" s="291"/>
      <c r="F52" s="72">
        <v>416</v>
      </c>
      <c r="G52" s="70"/>
      <c r="H52" s="11"/>
      <c r="I52" s="181"/>
      <c r="J52" s="57"/>
      <c r="K52" s="375"/>
      <c r="L52" s="57"/>
      <c r="M52" s="57"/>
    </row>
    <row r="53" spans="1:13" ht="12.75">
      <c r="A53" s="290"/>
      <c r="B53" s="290" t="s">
        <v>179</v>
      </c>
      <c r="C53" s="291"/>
      <c r="D53" s="431">
        <v>1667</v>
      </c>
      <c r="E53" s="291"/>
      <c r="F53" s="174">
        <v>1583</v>
      </c>
      <c r="G53" s="70"/>
      <c r="H53" s="11"/>
      <c r="I53" s="181"/>
      <c r="J53" s="57"/>
      <c r="K53" s="375"/>
      <c r="L53" s="57"/>
      <c r="M53" s="57"/>
    </row>
    <row r="54" spans="1:13" ht="13.5" thickBot="1">
      <c r="A54" s="283"/>
      <c r="B54" s="296" t="s">
        <v>180</v>
      </c>
      <c r="C54" s="297"/>
      <c r="D54" s="294">
        <f>SUM(D50:D53)</f>
        <v>5424</v>
      </c>
      <c r="E54" s="286"/>
      <c r="F54" s="294">
        <f>SUM(F50:F53)</f>
        <v>5320</v>
      </c>
      <c r="G54" s="287"/>
      <c r="H54" s="193"/>
      <c r="I54" s="264"/>
      <c r="J54" s="57"/>
      <c r="K54" s="374"/>
      <c r="L54" s="57"/>
      <c r="M54" s="57"/>
    </row>
    <row r="55" spans="1:13" ht="13.5" thickTop="1">
      <c r="A55" s="283"/>
      <c r="B55" s="296"/>
      <c r="C55" s="297"/>
      <c r="D55" s="193"/>
      <c r="E55" s="128"/>
      <c r="F55" s="193"/>
      <c r="G55" s="288"/>
      <c r="H55" s="193"/>
      <c r="I55" s="303"/>
      <c r="J55" s="303"/>
      <c r="K55" s="303"/>
      <c r="L55" s="303"/>
      <c r="M55" s="57"/>
    </row>
    <row r="56" spans="1:13" ht="13.5" thickBot="1">
      <c r="A56" s="298"/>
      <c r="B56" s="299"/>
      <c r="C56" s="300"/>
      <c r="D56" s="301"/>
      <c r="E56" s="301"/>
      <c r="F56" s="301"/>
      <c r="G56" s="301"/>
      <c r="H56" s="165"/>
      <c r="I56" s="165"/>
      <c r="J56" s="165"/>
      <c r="K56" s="165"/>
      <c r="L56" s="165"/>
      <c r="M56" s="165"/>
    </row>
    <row r="57" spans="1:13" ht="12.75">
      <c r="A57" s="45" t="s">
        <v>15</v>
      </c>
      <c r="B57" s="269" t="s">
        <v>173</v>
      </c>
      <c r="C57" s="302"/>
      <c r="D57" s="303"/>
      <c r="E57" s="303"/>
      <c r="F57" s="303"/>
      <c r="G57" s="303"/>
      <c r="H57" s="165"/>
      <c r="I57" s="165"/>
      <c r="J57" s="165"/>
      <c r="K57" s="165"/>
      <c r="L57" s="165"/>
      <c r="M57" s="57"/>
    </row>
    <row r="58" spans="1:12" ht="12.75">
      <c r="A58" s="222"/>
      <c r="B58" s="222"/>
      <c r="C58"/>
      <c r="D58"/>
      <c r="E58"/>
      <c r="F58"/>
      <c r="G58"/>
      <c r="H58"/>
      <c r="I58"/>
      <c r="J58"/>
      <c r="K58"/>
      <c r="L58"/>
    </row>
    <row r="59" spans="1:12" ht="12.75">
      <c r="A59" s="222"/>
      <c r="B59" s="222"/>
      <c r="C59"/>
      <c r="D59"/>
      <c r="E59"/>
      <c r="F59"/>
      <c r="G59"/>
      <c r="H59"/>
      <c r="I59"/>
      <c r="J59"/>
      <c r="K59"/>
      <c r="L59"/>
    </row>
  </sheetData>
  <mergeCells count="6">
    <mergeCell ref="A2:L2"/>
    <mergeCell ref="A3:L3"/>
    <mergeCell ref="D11:F11"/>
    <mergeCell ref="D10:H10"/>
    <mergeCell ref="J11:L11"/>
    <mergeCell ref="J10:L10"/>
  </mergeCells>
  <printOptions horizontalCentered="1"/>
  <pageMargins left="0.5" right="0.28" top="0.75" bottom="0.5" header="0.5" footer="0.5"/>
  <pageSetup horizontalDpi="300" verticalDpi="3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="85" zoomScaleNormal="85" zoomScaleSheetLayoutView="75" workbookViewId="0" topLeftCell="A1">
      <selection activeCell="G33" sqref="A1:G33"/>
    </sheetView>
  </sheetViews>
  <sheetFormatPr defaultColWidth="9.140625" defaultRowHeight="12.75"/>
  <cols>
    <col min="1" max="1" width="3.7109375" style="0" customWidth="1"/>
    <col min="2" max="2" width="55.140625" style="201" customWidth="1"/>
    <col min="3" max="3" width="2.7109375" style="0" customWidth="1"/>
    <col min="4" max="4" width="10.7109375" style="0" customWidth="1"/>
    <col min="5" max="5" width="2.7109375" style="0" customWidth="1"/>
    <col min="6" max="6" width="11.57421875" style="0" customWidth="1"/>
    <col min="7" max="8" width="2.7109375" style="0" customWidth="1"/>
    <col min="9" max="9" width="14.57421875" style="0" customWidth="1"/>
  </cols>
  <sheetData>
    <row r="1" spans="1:7" ht="13.5" thickBot="1">
      <c r="A1" s="195" t="s">
        <v>181</v>
      </c>
      <c r="B1" s="304"/>
      <c r="C1" s="231"/>
      <c r="D1" s="231"/>
      <c r="E1" s="231"/>
      <c r="F1" s="231"/>
      <c r="G1" s="231"/>
    </row>
    <row r="2" spans="1:7" ht="12" customHeight="1">
      <c r="A2" s="202"/>
      <c r="B2" s="306"/>
      <c r="C2" s="307"/>
      <c r="D2" s="307"/>
      <c r="E2" s="307"/>
      <c r="F2" s="307"/>
      <c r="G2" s="307"/>
    </row>
    <row r="3" spans="1:7" ht="15.75">
      <c r="A3" s="208"/>
      <c r="B3" s="314"/>
      <c r="C3" s="275"/>
      <c r="D3" s="480" t="s">
        <v>1</v>
      </c>
      <c r="E3" s="480"/>
      <c r="F3" s="480"/>
      <c r="G3" s="275"/>
    </row>
    <row r="4" spans="1:7" ht="12.75">
      <c r="A4" s="208"/>
      <c r="B4" s="290"/>
      <c r="C4" s="439"/>
      <c r="D4" s="438" t="s">
        <v>2</v>
      </c>
      <c r="E4" s="438"/>
      <c r="F4" s="438"/>
      <c r="G4" s="439"/>
    </row>
    <row r="5" spans="1:7" ht="12.75">
      <c r="A5" s="208"/>
      <c r="B5" s="18" t="s">
        <v>4</v>
      </c>
      <c r="C5" s="440"/>
      <c r="D5" s="441">
        <v>2006</v>
      </c>
      <c r="E5" s="330"/>
      <c r="F5" s="441">
        <v>2005</v>
      </c>
      <c r="G5" s="440"/>
    </row>
    <row r="6" spans="1:8" s="291" customFormat="1" ht="12.75">
      <c r="A6" s="290"/>
      <c r="B6" s="213" t="s">
        <v>95</v>
      </c>
      <c r="C6" s="69"/>
      <c r="D6" s="442">
        <v>384</v>
      </c>
      <c r="E6" s="293"/>
      <c r="F6" s="442">
        <v>474</v>
      </c>
      <c r="G6" s="69"/>
      <c r="H6" s="309"/>
    </row>
    <row r="7" spans="1:8" s="291" customFormat="1" ht="12.75">
      <c r="A7" s="290"/>
      <c r="B7" s="213" t="s">
        <v>100</v>
      </c>
      <c r="C7" s="69"/>
      <c r="D7" s="310"/>
      <c r="E7" s="443"/>
      <c r="F7" s="310"/>
      <c r="G7" s="69"/>
      <c r="H7" s="309"/>
    </row>
    <row r="8" spans="1:8" s="291" customFormat="1" ht="12.75">
      <c r="A8" s="290"/>
      <c r="B8" s="155" t="s">
        <v>101</v>
      </c>
      <c r="C8" s="69"/>
      <c r="D8" s="310">
        <v>164</v>
      </c>
      <c r="E8" s="444"/>
      <c r="F8" s="310">
        <v>159</v>
      </c>
      <c r="G8" s="69"/>
      <c r="H8" s="309"/>
    </row>
    <row r="9" spans="1:8" s="291" customFormat="1" ht="12" customHeight="1" hidden="1">
      <c r="A9" s="290"/>
      <c r="B9" s="155" t="s">
        <v>182</v>
      </c>
      <c r="C9" s="69"/>
      <c r="D9" s="310"/>
      <c r="E9" s="444"/>
      <c r="F9" s="310">
        <v>0</v>
      </c>
      <c r="G9" s="69"/>
      <c r="H9" s="309"/>
    </row>
    <row r="10" spans="1:8" s="291" customFormat="1" ht="12.75" hidden="1">
      <c r="A10" s="290"/>
      <c r="B10" s="155" t="s">
        <v>183</v>
      </c>
      <c r="C10" s="69"/>
      <c r="D10" s="310"/>
      <c r="E10" s="444"/>
      <c r="F10" s="310">
        <v>0</v>
      </c>
      <c r="G10" s="69"/>
      <c r="H10" s="309"/>
    </row>
    <row r="11" spans="1:8" s="291" customFormat="1" ht="12.75" hidden="1">
      <c r="A11" s="290"/>
      <c r="B11" s="445" t="s">
        <v>108</v>
      </c>
      <c r="C11" s="69"/>
      <c r="D11" s="310"/>
      <c r="E11" s="444"/>
      <c r="F11" s="310">
        <v>0</v>
      </c>
      <c r="G11" s="69"/>
      <c r="H11" s="309"/>
    </row>
    <row r="12" spans="1:8" s="291" customFormat="1" ht="12.75" hidden="1">
      <c r="A12" s="290"/>
      <c r="B12" s="445" t="s">
        <v>184</v>
      </c>
      <c r="C12" s="69"/>
      <c r="D12" s="310"/>
      <c r="E12" s="444"/>
      <c r="F12" s="310">
        <v>0</v>
      </c>
      <c r="G12" s="69"/>
      <c r="H12" s="309"/>
    </row>
    <row r="13" spans="1:8" s="291" customFormat="1" ht="12.75">
      <c r="A13" s="290"/>
      <c r="B13" s="446" t="s">
        <v>110</v>
      </c>
      <c r="C13" s="69"/>
      <c r="D13" s="310"/>
      <c r="E13" s="444"/>
      <c r="F13" s="310"/>
      <c r="G13" s="69"/>
      <c r="H13" s="309"/>
    </row>
    <row r="14" spans="1:8" s="291" customFormat="1" ht="12.75">
      <c r="A14" s="290"/>
      <c r="B14" s="155" t="s">
        <v>185</v>
      </c>
      <c r="C14" s="69"/>
      <c r="D14" s="310">
        <v>-232</v>
      </c>
      <c r="E14" s="444"/>
      <c r="F14" s="310">
        <v>-68</v>
      </c>
      <c r="G14" s="69"/>
      <c r="H14" s="309"/>
    </row>
    <row r="15" spans="1:8" s="291" customFormat="1" ht="12.75">
      <c r="A15" s="290"/>
      <c r="B15" s="155" t="s">
        <v>112</v>
      </c>
      <c r="C15" s="69"/>
      <c r="D15" s="310">
        <v>-56</v>
      </c>
      <c r="E15" s="444"/>
      <c r="F15" s="310">
        <v>-67</v>
      </c>
      <c r="G15" s="69"/>
      <c r="H15" s="309"/>
    </row>
    <row r="16" spans="1:8" s="291" customFormat="1" ht="12.75">
      <c r="A16" s="290"/>
      <c r="B16" s="155" t="s">
        <v>113</v>
      </c>
      <c r="C16" s="69"/>
      <c r="D16" s="310">
        <v>204</v>
      </c>
      <c r="E16" s="444"/>
      <c r="F16" s="310">
        <v>112</v>
      </c>
      <c r="G16" s="69"/>
      <c r="H16" s="309"/>
    </row>
    <row r="17" spans="1:8" s="291" customFormat="1" ht="12.75">
      <c r="A17" s="290"/>
      <c r="B17" s="155" t="s">
        <v>265</v>
      </c>
      <c r="C17" s="69"/>
      <c r="D17" s="310">
        <v>-37</v>
      </c>
      <c r="E17" s="444"/>
      <c r="F17" s="310">
        <v>-39</v>
      </c>
      <c r="G17" s="69"/>
      <c r="H17" s="309"/>
    </row>
    <row r="18" spans="1:8" s="291" customFormat="1" ht="12.75">
      <c r="A18" s="290"/>
      <c r="B18" s="447" t="s">
        <v>186</v>
      </c>
      <c r="C18" s="69"/>
      <c r="D18" s="448">
        <f>SUM(D6:D17)</f>
        <v>427</v>
      </c>
      <c r="E18" s="444"/>
      <c r="F18" s="448">
        <f>SUM(F6:F17)</f>
        <v>571</v>
      </c>
      <c r="G18" s="69"/>
      <c r="H18" s="309"/>
    </row>
    <row r="19" spans="1:8" s="291" customFormat="1" ht="12.75">
      <c r="A19" s="290"/>
      <c r="B19" s="208"/>
      <c r="C19" s="69"/>
      <c r="D19" s="310"/>
      <c r="E19" s="444"/>
      <c r="F19" s="310"/>
      <c r="G19" s="69"/>
      <c r="H19" s="309"/>
    </row>
    <row r="20" spans="1:8" s="291" customFormat="1" ht="12.75">
      <c r="A20" s="290"/>
      <c r="B20" s="155" t="s">
        <v>115</v>
      </c>
      <c r="C20" s="69"/>
      <c r="D20" s="310">
        <v>-63</v>
      </c>
      <c r="E20" s="444"/>
      <c r="F20" s="310">
        <v>-69</v>
      </c>
      <c r="G20" s="69"/>
      <c r="H20" s="309"/>
    </row>
    <row r="21" spans="1:8" s="291" customFormat="1" ht="12.75">
      <c r="A21" s="290"/>
      <c r="B21" s="155" t="s">
        <v>187</v>
      </c>
      <c r="C21" s="69"/>
      <c r="D21" s="310">
        <v>2</v>
      </c>
      <c r="E21" s="444"/>
      <c r="F21" s="310">
        <v>3</v>
      </c>
      <c r="G21" s="69"/>
      <c r="H21" s="309"/>
    </row>
    <row r="22" spans="1:8" s="291" customFormat="1" ht="12.75">
      <c r="A22" s="290"/>
      <c r="B22" s="447" t="s">
        <v>188</v>
      </c>
      <c r="C22" s="69"/>
      <c r="D22" s="448">
        <f>SUM(D20:D21)</f>
        <v>-61</v>
      </c>
      <c r="E22" s="444"/>
      <c r="F22" s="448">
        <f>SUM(F20:F21)</f>
        <v>-66</v>
      </c>
      <c r="G22" s="69"/>
      <c r="H22" s="309"/>
    </row>
    <row r="23" spans="1:8" s="291" customFormat="1" ht="12.75">
      <c r="A23" s="290"/>
      <c r="B23" s="208"/>
      <c r="C23" s="69"/>
      <c r="D23" s="310"/>
      <c r="E23" s="444"/>
      <c r="F23" s="310"/>
      <c r="G23" s="69"/>
      <c r="H23" s="309"/>
    </row>
    <row r="24" spans="1:8" s="291" customFormat="1" ht="12.75">
      <c r="A24" s="290"/>
      <c r="B24" s="213" t="s">
        <v>189</v>
      </c>
      <c r="C24" s="69"/>
      <c r="D24" s="310">
        <v>-150</v>
      </c>
      <c r="E24" s="444"/>
      <c r="F24" s="310">
        <v>-1</v>
      </c>
      <c r="G24" s="69"/>
      <c r="H24" s="309"/>
    </row>
    <row r="25" spans="1:8" s="291" customFormat="1" ht="12.75">
      <c r="A25" s="290"/>
      <c r="B25" s="446" t="s">
        <v>190</v>
      </c>
      <c r="C25" s="102"/>
      <c r="D25" s="310">
        <v>-300</v>
      </c>
      <c r="E25" s="444"/>
      <c r="F25" s="310">
        <v>-475</v>
      </c>
      <c r="G25" s="102"/>
      <c r="H25" s="309"/>
    </row>
    <row r="26" spans="1:8" s="291" customFormat="1" ht="12.75">
      <c r="A26" s="290"/>
      <c r="B26" s="208" t="s">
        <v>124</v>
      </c>
      <c r="C26" s="69"/>
      <c r="D26" s="310">
        <v>1</v>
      </c>
      <c r="E26" s="443"/>
      <c r="F26" s="310">
        <v>0</v>
      </c>
      <c r="G26" s="69"/>
      <c r="H26" s="309"/>
    </row>
    <row r="27" spans="1:8" s="291" customFormat="1" ht="12.75">
      <c r="A27" s="290"/>
      <c r="B27" s="449" t="s">
        <v>125</v>
      </c>
      <c r="C27" s="69"/>
      <c r="D27" s="448">
        <f>SUM(D24:D26)</f>
        <v>-449</v>
      </c>
      <c r="E27" s="444"/>
      <c r="F27" s="448">
        <f>SUM(F24:F26)</f>
        <v>-476</v>
      </c>
      <c r="G27" s="69"/>
      <c r="H27" s="309"/>
    </row>
    <row r="28" spans="1:8" s="291" customFormat="1" ht="12.75">
      <c r="A28" s="290"/>
      <c r="B28" s="433"/>
      <c r="C28" s="69"/>
      <c r="D28" s="450"/>
      <c r="E28" s="444"/>
      <c r="F28" s="450"/>
      <c r="G28" s="69"/>
      <c r="H28" s="309"/>
    </row>
    <row r="29" spans="1:8" s="291" customFormat="1" ht="13.5" thickBot="1">
      <c r="A29" s="290"/>
      <c r="B29" s="447" t="s">
        <v>127</v>
      </c>
      <c r="C29" s="69"/>
      <c r="D29" s="451">
        <f>+D27+D22+D18</f>
        <v>-83</v>
      </c>
      <c r="E29" s="444"/>
      <c r="F29" s="451">
        <f>+F27+F22+F18</f>
        <v>29</v>
      </c>
      <c r="G29" s="69"/>
      <c r="H29" s="309"/>
    </row>
    <row r="30" spans="1:8" s="291" customFormat="1" ht="13.5" thickTop="1">
      <c r="A30" s="290"/>
      <c r="B30" s="447"/>
      <c r="C30" s="69"/>
      <c r="D30" s="442"/>
      <c r="E30" s="444"/>
      <c r="F30" s="442"/>
      <c r="G30" s="69"/>
      <c r="H30" s="309"/>
    </row>
    <row r="31" spans="1:9" ht="13.5" thickBot="1">
      <c r="A31" s="228"/>
      <c r="B31" s="228"/>
      <c r="C31" s="301"/>
      <c r="D31" s="301"/>
      <c r="E31" s="301"/>
      <c r="F31" s="301"/>
      <c r="G31" s="301"/>
      <c r="I31" s="435"/>
    </row>
    <row r="32" spans="1:7" ht="12.75">
      <c r="A32" s="315" t="s">
        <v>15</v>
      </c>
      <c r="B32" s="452" t="s">
        <v>173</v>
      </c>
      <c r="C32" s="303"/>
      <c r="D32" s="303"/>
      <c r="E32" s="303"/>
      <c r="F32" s="303"/>
      <c r="G32" s="303"/>
    </row>
    <row r="33" spans="1:7" s="7" customFormat="1" ht="13.5" customHeight="1">
      <c r="A33" s="315"/>
      <c r="B33" s="314"/>
      <c r="C33" s="69"/>
      <c r="D33" s="69"/>
      <c r="E33" s="69"/>
      <c r="F33" s="69"/>
      <c r="G33" s="69"/>
    </row>
    <row r="34" spans="1:2" ht="12.75">
      <c r="A34" s="45"/>
      <c r="B34" s="39"/>
    </row>
    <row r="35" spans="1:2" ht="12.75">
      <c r="A35" s="45"/>
      <c r="B35" s="314"/>
    </row>
    <row r="36" spans="1:2" ht="12.75">
      <c r="A36" s="222"/>
      <c r="B36" s="208"/>
    </row>
    <row r="37" spans="1:2" ht="12.75">
      <c r="A37" s="222"/>
      <c r="B37" s="208"/>
    </row>
    <row r="38" spans="1:2" ht="12.75">
      <c r="A38" s="222"/>
      <c r="B38" s="208"/>
    </row>
    <row r="39" spans="1:2" ht="12.75">
      <c r="A39" s="222"/>
      <c r="B39" s="208"/>
    </row>
    <row r="40" spans="1:2" ht="12.75">
      <c r="A40" s="222"/>
      <c r="B40" s="208"/>
    </row>
    <row r="41" spans="1:2" ht="12.75">
      <c r="A41" s="222"/>
      <c r="B41" s="208"/>
    </row>
    <row r="42" spans="1:2" ht="12.75">
      <c r="A42" s="222"/>
      <c r="B42" s="208"/>
    </row>
    <row r="43" spans="1:2" ht="12.75">
      <c r="A43" s="222"/>
      <c r="B43" s="208"/>
    </row>
    <row r="44" spans="1:2" ht="12.75">
      <c r="A44" s="222"/>
      <c r="B44" s="208"/>
    </row>
    <row r="45" spans="1:2" ht="12.75">
      <c r="A45" s="222"/>
      <c r="B45" s="208"/>
    </row>
    <row r="46" spans="1:2" ht="12.75">
      <c r="A46" s="222"/>
      <c r="B46" s="208"/>
    </row>
    <row r="47" spans="1:2" ht="12.75">
      <c r="A47" s="222"/>
      <c r="B47" s="208"/>
    </row>
    <row r="48" spans="1:2" ht="12.75">
      <c r="A48" s="222"/>
      <c r="B48" s="208"/>
    </row>
    <row r="49" spans="1:2" ht="12.75">
      <c r="A49" s="222"/>
      <c r="B49" s="208"/>
    </row>
    <row r="50" spans="1:2" ht="12.75">
      <c r="A50" s="222"/>
      <c r="B50" s="208"/>
    </row>
    <row r="51" spans="1:2" ht="12.75">
      <c r="A51" s="222"/>
      <c r="B51" s="208"/>
    </row>
    <row r="52" spans="1:2" ht="12.75">
      <c r="A52" s="222"/>
      <c r="B52" s="208"/>
    </row>
  </sheetData>
  <sheetProtection/>
  <mergeCells count="2">
    <mergeCell ref="D3:F3"/>
    <mergeCell ref="D4:F4"/>
  </mergeCells>
  <printOptions horizontalCentered="1"/>
  <pageMargins left="0.5" right="0.25" top="0.75" bottom="0.5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Lyondell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j2richar</dc:creator>
  <cp:keywords/>
  <dc:description/>
  <cp:lastModifiedBy>Margaret S. Hinson</cp:lastModifiedBy>
  <cp:lastPrinted>2006-07-26T18:07:25Z</cp:lastPrinted>
  <dcterms:created xsi:type="dcterms:W3CDTF">2006-07-20T23:12:33Z</dcterms:created>
  <dcterms:modified xsi:type="dcterms:W3CDTF">2006-07-26T22:38:36Z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-1163009176</vt:i4>
  </property>
  <property fmtid="{D5CDD505-2E9C-101B-9397-08002B2CF9AE}" pid="3" name="_NewReviewCycle">
    <vt:lpwstr/>
  </property>
  <property fmtid="{D5CDD505-2E9C-101B-9397-08002B2CF9AE}" pid="4" name="_EmailSubject">
    <vt:lpwstr>Earnings Tables</vt:lpwstr>
  </property>
  <property fmtid="{D5CDD505-2E9C-101B-9397-08002B2CF9AE}" pid="5" name="_AuthorEmail">
    <vt:lpwstr>Margaret.Hinson@Lyondell.com</vt:lpwstr>
  </property>
  <property fmtid="{D5CDD505-2E9C-101B-9397-08002B2CF9AE}" pid="6" name="_AuthorEmailDisplayName">
    <vt:lpwstr>Hinson, Margaret S.</vt:lpwstr>
  </property>
  <property fmtid="{D5CDD505-2E9C-101B-9397-08002B2CF9AE}" pid="7" name="_PreviousAdHocReviewCycleID">
    <vt:i4>-340694957</vt:i4>
  </property>
</Properties>
</file>